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50" yWindow="585" windowWidth="27225" windowHeight="13485"/>
  </bookViews>
  <sheets>
    <sheet name="Rekapitulace stavby" sheetId="1" r:id="rId1"/>
    <sheet name="PS-01 - UOŽI" sheetId="2" r:id="rId2"/>
    <sheet name="PS-02 - URS" sheetId="3" r:id="rId3"/>
    <sheet name="PS-03 - doprava" sheetId="4" r:id="rId4"/>
  </sheets>
  <definedNames>
    <definedName name="_xlnm._FilterDatabase" localSheetId="1" hidden="1">'PS-01 - UOŽI'!$C$87:$K$295</definedName>
    <definedName name="_xlnm._FilterDatabase" localSheetId="2" hidden="1">'PS-02 - URS'!$C$84:$K$104</definedName>
    <definedName name="_xlnm._FilterDatabase" localSheetId="3" hidden="1">'PS-03 - doprava'!$C$84:$K$103</definedName>
    <definedName name="_xlnm.Print_Titles" localSheetId="1">'PS-01 - UOŽI'!$87:$87</definedName>
    <definedName name="_xlnm.Print_Titles" localSheetId="2">'PS-02 - URS'!$84:$84</definedName>
    <definedName name="_xlnm.Print_Titles" localSheetId="3">'PS-03 - doprava'!$84:$84</definedName>
    <definedName name="_xlnm.Print_Titles" localSheetId="0">'Rekapitulace stavby'!$52:$52</definedName>
    <definedName name="_xlnm.Print_Area" localSheetId="1">'PS-01 - UOŽI'!$C$4:$J$41,'PS-01 - UOŽI'!$C$47:$J$67,'PS-01 - UOŽI'!$C$73:$K$295</definedName>
    <definedName name="_xlnm.Print_Area" localSheetId="2">'PS-02 - URS'!$C$4:$J$41,'PS-02 - URS'!$C$47:$J$64,'PS-02 - URS'!$C$70:$K$104</definedName>
    <definedName name="_xlnm.Print_Area" localSheetId="3">'PS-03 - doprava'!$C$4:$J$41,'PS-03 - doprava'!$C$47:$J$64,'PS-03 - doprava'!$C$70:$K$103</definedName>
    <definedName name="_xlnm.Print_Area" localSheetId="0">'Rekapitulace stavby'!$D$4:$AO$36,'Rekapitulace stavby'!$C$42:$AQ$59</definedName>
  </definedNames>
  <calcPr calcId="145621"/>
</workbook>
</file>

<file path=xl/calcChain.xml><?xml version="1.0" encoding="utf-8"?>
<calcChain xmlns="http://schemas.openxmlformats.org/spreadsheetml/2006/main">
  <c r="J39" i="4" l="1"/>
  <c r="J38" i="4"/>
  <c r="AY58" i="1" s="1"/>
  <c r="J37" i="4"/>
  <c r="AX58" i="1"/>
  <c r="BI103" i="4"/>
  <c r="BH103" i="4"/>
  <c r="BG103" i="4"/>
  <c r="BF103" i="4"/>
  <c r="T103" i="4"/>
  <c r="R103" i="4"/>
  <c r="P103" i="4"/>
  <c r="BK103" i="4"/>
  <c r="J103" i="4"/>
  <c r="BE103" i="4"/>
  <c r="BI102" i="4"/>
  <c r="BH102" i="4"/>
  <c r="BG102" i="4"/>
  <c r="BF102" i="4"/>
  <c r="T102" i="4"/>
  <c r="R102" i="4"/>
  <c r="P102" i="4"/>
  <c r="BK102" i="4"/>
  <c r="J102" i="4"/>
  <c r="BE102" i="4"/>
  <c r="BI101" i="4"/>
  <c r="BH101" i="4"/>
  <c r="BG101" i="4"/>
  <c r="BF101" i="4"/>
  <c r="T101" i="4"/>
  <c r="R101" i="4"/>
  <c r="P101" i="4"/>
  <c r="BK101" i="4"/>
  <c r="J101" i="4"/>
  <c r="BE101" i="4"/>
  <c r="BI100" i="4"/>
  <c r="BH100" i="4"/>
  <c r="BG100" i="4"/>
  <c r="BF100" i="4"/>
  <c r="T100" i="4"/>
  <c r="R100" i="4"/>
  <c r="P100" i="4"/>
  <c r="BK100" i="4"/>
  <c r="J100" i="4"/>
  <c r="BE100" i="4"/>
  <c r="BI99" i="4"/>
  <c r="BH99" i="4"/>
  <c r="BG99" i="4"/>
  <c r="BF99" i="4"/>
  <c r="T99" i="4"/>
  <c r="R99" i="4"/>
  <c r="P99" i="4"/>
  <c r="BK99" i="4"/>
  <c r="J99" i="4"/>
  <c r="BE99" i="4"/>
  <c r="BI98" i="4"/>
  <c r="BH98" i="4"/>
  <c r="BG98" i="4"/>
  <c r="BF98" i="4"/>
  <c r="T98" i="4"/>
  <c r="R98" i="4"/>
  <c r="P98" i="4"/>
  <c r="BK98" i="4"/>
  <c r="J98" i="4"/>
  <c r="BE98" i="4"/>
  <c r="BI97" i="4"/>
  <c r="BH97" i="4"/>
  <c r="BG97" i="4"/>
  <c r="BF97" i="4"/>
  <c r="T97" i="4"/>
  <c r="R97" i="4"/>
  <c r="P97" i="4"/>
  <c r="BK97" i="4"/>
  <c r="J97" i="4"/>
  <c r="BE97" i="4"/>
  <c r="BI96" i="4"/>
  <c r="BH96" i="4"/>
  <c r="BG96" i="4"/>
  <c r="BF96" i="4"/>
  <c r="T96" i="4"/>
  <c r="R96" i="4"/>
  <c r="P96" i="4"/>
  <c r="BK96" i="4"/>
  <c r="J96" i="4"/>
  <c r="BE96" i="4"/>
  <c r="BI95" i="4"/>
  <c r="BH95" i="4"/>
  <c r="BG95" i="4"/>
  <c r="BF95" i="4"/>
  <c r="T95" i="4"/>
  <c r="R95" i="4"/>
  <c r="P95" i="4"/>
  <c r="BK95" i="4"/>
  <c r="J95" i="4"/>
  <c r="BE95" i="4"/>
  <c r="BI94" i="4"/>
  <c r="BH94" i="4"/>
  <c r="BG94" i="4"/>
  <c r="BF94" i="4"/>
  <c r="T94" i="4"/>
  <c r="R94" i="4"/>
  <c r="P94" i="4"/>
  <c r="BK94" i="4"/>
  <c r="J94" i="4"/>
  <c r="BE94" i="4"/>
  <c r="BI93" i="4"/>
  <c r="BH93" i="4"/>
  <c r="BG93" i="4"/>
  <c r="BF93" i="4"/>
  <c r="T93" i="4"/>
  <c r="R93" i="4"/>
  <c r="P93" i="4"/>
  <c r="BK93" i="4"/>
  <c r="J93" i="4"/>
  <c r="BE93" i="4"/>
  <c r="BI92" i="4"/>
  <c r="BH92" i="4"/>
  <c r="BG92" i="4"/>
  <c r="BF92" i="4"/>
  <c r="T92" i="4"/>
  <c r="R92" i="4"/>
  <c r="P92" i="4"/>
  <c r="BK92" i="4"/>
  <c r="J92" i="4"/>
  <c r="BE92" i="4"/>
  <c r="BI91" i="4"/>
  <c r="BH91" i="4"/>
  <c r="BG91" i="4"/>
  <c r="BF91" i="4"/>
  <c r="T91" i="4"/>
  <c r="R91" i="4"/>
  <c r="P91" i="4"/>
  <c r="BK91" i="4"/>
  <c r="J91" i="4"/>
  <c r="BE91" i="4"/>
  <c r="BI90" i="4"/>
  <c r="BH90" i="4"/>
  <c r="BG90" i="4"/>
  <c r="BF90" i="4"/>
  <c r="T90" i="4"/>
  <c r="R90" i="4"/>
  <c r="P90" i="4"/>
  <c r="BK90" i="4"/>
  <c r="J90" i="4"/>
  <c r="BE90" i="4"/>
  <c r="BI89" i="4"/>
  <c r="BH89" i="4"/>
  <c r="BG89" i="4"/>
  <c r="BF89" i="4"/>
  <c r="T89" i="4"/>
  <c r="R89" i="4"/>
  <c r="P89" i="4"/>
  <c r="BK89" i="4"/>
  <c r="J89" i="4"/>
  <c r="BE89" i="4"/>
  <c r="BI88" i="4"/>
  <c r="BH88" i="4"/>
  <c r="BG88" i="4"/>
  <c r="BF88" i="4"/>
  <c r="T88" i="4"/>
  <c r="R88" i="4"/>
  <c r="P88" i="4"/>
  <c r="BK88" i="4"/>
  <c r="J88" i="4"/>
  <c r="BE88" i="4"/>
  <c r="BI87" i="4"/>
  <c r="BH87" i="4"/>
  <c r="BG87" i="4"/>
  <c r="BF87" i="4"/>
  <c r="T87" i="4"/>
  <c r="R87" i="4"/>
  <c r="P87" i="4"/>
  <c r="BK87" i="4"/>
  <c r="J87" i="4"/>
  <c r="BE87" i="4"/>
  <c r="BI86" i="4"/>
  <c r="F39" i="4"/>
  <c r="BD58" i="1" s="1"/>
  <c r="BH86" i="4"/>
  <c r="F38" i="4" s="1"/>
  <c r="BC58" i="1" s="1"/>
  <c r="BG86" i="4"/>
  <c r="F37" i="4"/>
  <c r="BB58" i="1" s="1"/>
  <c r="BF86" i="4"/>
  <c r="J36" i="4" s="1"/>
  <c r="AW58" i="1" s="1"/>
  <c r="T86" i="4"/>
  <c r="T85" i="4"/>
  <c r="R86" i="4"/>
  <c r="R85" i="4"/>
  <c r="P86" i="4"/>
  <c r="P85" i="4"/>
  <c r="AU58" i="1" s="1"/>
  <c r="BK86" i="4"/>
  <c r="BK85" i="4" s="1"/>
  <c r="J85" i="4" s="1"/>
  <c r="J86" i="4"/>
  <c r="BE86" i="4" s="1"/>
  <c r="J82" i="4"/>
  <c r="J81" i="4"/>
  <c r="F81" i="4"/>
  <c r="F79" i="4"/>
  <c r="E77" i="4"/>
  <c r="J59" i="4"/>
  <c r="J58" i="4"/>
  <c r="F58" i="4"/>
  <c r="F56" i="4"/>
  <c r="E54" i="4"/>
  <c r="J20" i="4"/>
  <c r="E20" i="4"/>
  <c r="F82" i="4" s="1"/>
  <c r="J19" i="4"/>
  <c r="J14" i="4"/>
  <c r="J79" i="4" s="1"/>
  <c r="E7" i="4"/>
  <c r="E50" i="4" s="1"/>
  <c r="E73" i="4"/>
  <c r="J39" i="3"/>
  <c r="J38" i="3"/>
  <c r="AY57" i="1"/>
  <c r="J37" i="3"/>
  <c r="AX57" i="1"/>
  <c r="BI104" i="3"/>
  <c r="BH104" i="3"/>
  <c r="BG104" i="3"/>
  <c r="BF104" i="3"/>
  <c r="T104" i="3"/>
  <c r="R104" i="3"/>
  <c r="P104" i="3"/>
  <c r="BK104" i="3"/>
  <c r="J104" i="3"/>
  <c r="BE104" i="3"/>
  <c r="BI103" i="3"/>
  <c r="BH103" i="3"/>
  <c r="BG103" i="3"/>
  <c r="BF103" i="3"/>
  <c r="T103" i="3"/>
  <c r="R103" i="3"/>
  <c r="P103" i="3"/>
  <c r="BK103" i="3"/>
  <c r="J103" i="3"/>
  <c r="BE103" i="3"/>
  <c r="BI102" i="3"/>
  <c r="BH102" i="3"/>
  <c r="BG102" i="3"/>
  <c r="BF102" i="3"/>
  <c r="T102" i="3"/>
  <c r="R102" i="3"/>
  <c r="P102" i="3"/>
  <c r="BK102" i="3"/>
  <c r="J102" i="3"/>
  <c r="BE102" i="3"/>
  <c r="BI101" i="3"/>
  <c r="BH101" i="3"/>
  <c r="BG101" i="3"/>
  <c r="BF101" i="3"/>
  <c r="T101" i="3"/>
  <c r="R101" i="3"/>
  <c r="P101" i="3"/>
  <c r="BK101" i="3"/>
  <c r="J101" i="3"/>
  <c r="BE101" i="3"/>
  <c r="BI100" i="3"/>
  <c r="BH100" i="3"/>
  <c r="BG100" i="3"/>
  <c r="BF100" i="3"/>
  <c r="T100" i="3"/>
  <c r="R100" i="3"/>
  <c r="P100" i="3"/>
  <c r="BK100" i="3"/>
  <c r="J100" i="3"/>
  <c r="BE100" i="3"/>
  <c r="BI99" i="3"/>
  <c r="BH99" i="3"/>
  <c r="BG99" i="3"/>
  <c r="BF99" i="3"/>
  <c r="T99" i="3"/>
  <c r="R99" i="3"/>
  <c r="P99" i="3"/>
  <c r="BK99" i="3"/>
  <c r="J99" i="3"/>
  <c r="BE99" i="3"/>
  <c r="BI98" i="3"/>
  <c r="BH98" i="3"/>
  <c r="BG98" i="3"/>
  <c r="BF98" i="3"/>
  <c r="T98" i="3"/>
  <c r="R98" i="3"/>
  <c r="P98" i="3"/>
  <c r="BK98" i="3"/>
  <c r="J98" i="3"/>
  <c r="BE98" i="3"/>
  <c r="BI97" i="3"/>
  <c r="BH97" i="3"/>
  <c r="BG97" i="3"/>
  <c r="BF97" i="3"/>
  <c r="T97" i="3"/>
  <c r="R97" i="3"/>
  <c r="P97" i="3"/>
  <c r="BK97" i="3"/>
  <c r="J97" i="3"/>
  <c r="BE97" i="3"/>
  <c r="BI96" i="3"/>
  <c r="BH96" i="3"/>
  <c r="BG96" i="3"/>
  <c r="BF96" i="3"/>
  <c r="T96" i="3"/>
  <c r="R96" i="3"/>
  <c r="P96" i="3"/>
  <c r="BK96" i="3"/>
  <c r="J96" i="3"/>
  <c r="BE96" i="3"/>
  <c r="BI95" i="3"/>
  <c r="BH95" i="3"/>
  <c r="BG95" i="3"/>
  <c r="BF95" i="3"/>
  <c r="T95" i="3"/>
  <c r="R95" i="3"/>
  <c r="P95" i="3"/>
  <c r="BK95" i="3"/>
  <c r="J95" i="3"/>
  <c r="BE95" i="3"/>
  <c r="BI94" i="3"/>
  <c r="BH94" i="3"/>
  <c r="BG94" i="3"/>
  <c r="BF94" i="3"/>
  <c r="T94" i="3"/>
  <c r="R94" i="3"/>
  <c r="P94" i="3"/>
  <c r="BK94" i="3"/>
  <c r="J94" i="3"/>
  <c r="BE94" i="3"/>
  <c r="BI93" i="3"/>
  <c r="BH93" i="3"/>
  <c r="BG93" i="3"/>
  <c r="BF93" i="3"/>
  <c r="T93" i="3"/>
  <c r="R93" i="3"/>
  <c r="P93" i="3"/>
  <c r="BK93" i="3"/>
  <c r="J93" i="3"/>
  <c r="BE93" i="3"/>
  <c r="BI92" i="3"/>
  <c r="BH92" i="3"/>
  <c r="BG92" i="3"/>
  <c r="BF92" i="3"/>
  <c r="T92" i="3"/>
  <c r="R92" i="3"/>
  <c r="P92" i="3"/>
  <c r="BK92" i="3"/>
  <c r="J92" i="3"/>
  <c r="BE92" i="3"/>
  <c r="BI91" i="3"/>
  <c r="BH91" i="3"/>
  <c r="BG91" i="3"/>
  <c r="BF91" i="3"/>
  <c r="T91" i="3"/>
  <c r="R91" i="3"/>
  <c r="P91" i="3"/>
  <c r="BK91" i="3"/>
  <c r="J91" i="3"/>
  <c r="BE91" i="3"/>
  <c r="BI90" i="3"/>
  <c r="BH90" i="3"/>
  <c r="BG90" i="3"/>
  <c r="BF90" i="3"/>
  <c r="T90" i="3"/>
  <c r="R90" i="3"/>
  <c r="P90" i="3"/>
  <c r="BK90" i="3"/>
  <c r="J90" i="3"/>
  <c r="BE90" i="3"/>
  <c r="BI89" i="3"/>
  <c r="BH89" i="3"/>
  <c r="BG89" i="3"/>
  <c r="BF89" i="3"/>
  <c r="T89" i="3"/>
  <c r="R89" i="3"/>
  <c r="P89" i="3"/>
  <c r="BK89" i="3"/>
  <c r="J89" i="3"/>
  <c r="BE89" i="3"/>
  <c r="BI88" i="3"/>
  <c r="BH88" i="3"/>
  <c r="BG88" i="3"/>
  <c r="BF88" i="3"/>
  <c r="T88" i="3"/>
  <c r="R88" i="3"/>
  <c r="P88" i="3"/>
  <c r="BK88" i="3"/>
  <c r="J88" i="3"/>
  <c r="BE88" i="3"/>
  <c r="BI87" i="3"/>
  <c r="BH87" i="3"/>
  <c r="BG87" i="3"/>
  <c r="BF87" i="3"/>
  <c r="T87" i="3"/>
  <c r="R87" i="3"/>
  <c r="P87" i="3"/>
  <c r="BK87" i="3"/>
  <c r="J87" i="3"/>
  <c r="BE87" i="3"/>
  <c r="BI86" i="3"/>
  <c r="F39" i="3"/>
  <c r="BD57" i="1" s="1"/>
  <c r="BH86" i="3"/>
  <c r="F38" i="3"/>
  <c r="BC57" i="1"/>
  <c r="BG86" i="3"/>
  <c r="F37" i="3"/>
  <c r="BB57" i="1"/>
  <c r="BF86" i="3"/>
  <c r="J36" i="3" s="1"/>
  <c r="AW57" i="1" s="1"/>
  <c r="T86" i="3"/>
  <c r="T85" i="3"/>
  <c r="R86" i="3"/>
  <c r="R85" i="3"/>
  <c r="P86" i="3"/>
  <c r="P85" i="3"/>
  <c r="AU57" i="1"/>
  <c r="BK86" i="3"/>
  <c r="BK85" i="3" s="1"/>
  <c r="J85" i="3" s="1"/>
  <c r="J86" i="3"/>
  <c r="BE86" i="3"/>
  <c r="J35" i="3" s="1"/>
  <c r="AV57" i="1" s="1"/>
  <c r="J82" i="3"/>
  <c r="J81" i="3"/>
  <c r="F81" i="3"/>
  <c r="F79" i="3"/>
  <c r="E77" i="3"/>
  <c r="J59" i="3"/>
  <c r="J58" i="3"/>
  <c r="F58" i="3"/>
  <c r="F56" i="3"/>
  <c r="E54" i="3"/>
  <c r="J20" i="3"/>
  <c r="E20" i="3"/>
  <c r="F82" i="3" s="1"/>
  <c r="J19" i="3"/>
  <c r="J14" i="3"/>
  <c r="J79" i="3" s="1"/>
  <c r="E7" i="3"/>
  <c r="E50" i="3" s="1"/>
  <c r="E73" i="3"/>
  <c r="J39" i="2"/>
  <c r="J38" i="2"/>
  <c r="AY56" i="1"/>
  <c r="J37" i="2"/>
  <c r="AX56" i="1"/>
  <c r="BI295" i="2"/>
  <c r="BH295" i="2"/>
  <c r="BG295" i="2"/>
  <c r="BF295" i="2"/>
  <c r="T295" i="2"/>
  <c r="R295" i="2"/>
  <c r="P295" i="2"/>
  <c r="BK295" i="2"/>
  <c r="J295" i="2"/>
  <c r="BE295" i="2"/>
  <c r="BI294" i="2"/>
  <c r="BH294" i="2"/>
  <c r="BG294" i="2"/>
  <c r="BF294" i="2"/>
  <c r="T294" i="2"/>
  <c r="R294" i="2"/>
  <c r="P294" i="2"/>
  <c r="BK294" i="2"/>
  <c r="J294" i="2"/>
  <c r="BE294" i="2"/>
  <c r="BI293" i="2"/>
  <c r="BH293" i="2"/>
  <c r="BG293" i="2"/>
  <c r="BF293" i="2"/>
  <c r="T293" i="2"/>
  <c r="R293" i="2"/>
  <c r="P293" i="2"/>
  <c r="BK293" i="2"/>
  <c r="J293" i="2"/>
  <c r="BE293" i="2"/>
  <c r="BI292" i="2"/>
  <c r="BH292" i="2"/>
  <c r="BG292" i="2"/>
  <c r="BF292" i="2"/>
  <c r="T292" i="2"/>
  <c r="R292" i="2"/>
  <c r="P292" i="2"/>
  <c r="BK292" i="2"/>
  <c r="J292" i="2"/>
  <c r="BE292" i="2"/>
  <c r="BI291" i="2"/>
  <c r="BH291" i="2"/>
  <c r="BG291" i="2"/>
  <c r="BF291" i="2"/>
  <c r="T291" i="2"/>
  <c r="R291" i="2"/>
  <c r="P291" i="2"/>
  <c r="BK291" i="2"/>
  <c r="J291" i="2"/>
  <c r="BE291" i="2"/>
  <c r="BI290" i="2"/>
  <c r="BH290" i="2"/>
  <c r="BG290" i="2"/>
  <c r="BF290" i="2"/>
  <c r="T290" i="2"/>
  <c r="R290" i="2"/>
  <c r="P290" i="2"/>
  <c r="BK290" i="2"/>
  <c r="J290" i="2"/>
  <c r="BE290" i="2"/>
  <c r="BI289" i="2"/>
  <c r="BH289" i="2"/>
  <c r="BG289" i="2"/>
  <c r="BF289" i="2"/>
  <c r="T289" i="2"/>
  <c r="R289" i="2"/>
  <c r="P289" i="2"/>
  <c r="BK289" i="2"/>
  <c r="J289" i="2"/>
  <c r="BE289" i="2"/>
  <c r="BI288" i="2"/>
  <c r="BH288" i="2"/>
  <c r="BG288" i="2"/>
  <c r="BF288" i="2"/>
  <c r="T288" i="2"/>
  <c r="R288" i="2"/>
  <c r="P288" i="2"/>
  <c r="BK288" i="2"/>
  <c r="J288" i="2"/>
  <c r="BE288" i="2"/>
  <c r="BI287" i="2"/>
  <c r="BH287" i="2"/>
  <c r="BG287" i="2"/>
  <c r="BF287" i="2"/>
  <c r="T287" i="2"/>
  <c r="R287" i="2"/>
  <c r="P287" i="2"/>
  <c r="BK287" i="2"/>
  <c r="J287" i="2"/>
  <c r="BE287" i="2"/>
  <c r="BI286" i="2"/>
  <c r="BH286" i="2"/>
  <c r="BG286" i="2"/>
  <c r="BF286" i="2"/>
  <c r="T286" i="2"/>
  <c r="R286" i="2"/>
  <c r="P286" i="2"/>
  <c r="BK286" i="2"/>
  <c r="J286" i="2"/>
  <c r="BE286" i="2"/>
  <c r="BI285" i="2"/>
  <c r="BH285" i="2"/>
  <c r="BG285" i="2"/>
  <c r="BF285" i="2"/>
  <c r="T285" i="2"/>
  <c r="R285" i="2"/>
  <c r="P285" i="2"/>
  <c r="BK285" i="2"/>
  <c r="J285" i="2"/>
  <c r="BE285" i="2"/>
  <c r="BI284" i="2"/>
  <c r="BH284" i="2"/>
  <c r="BG284" i="2"/>
  <c r="BF284" i="2"/>
  <c r="T284" i="2"/>
  <c r="R284" i="2"/>
  <c r="P284" i="2"/>
  <c r="BK284" i="2"/>
  <c r="J284" i="2"/>
  <c r="BE284" i="2"/>
  <c r="BI283" i="2"/>
  <c r="BH283" i="2"/>
  <c r="BG283" i="2"/>
  <c r="BF283" i="2"/>
  <c r="T283" i="2"/>
  <c r="R283" i="2"/>
  <c r="P283" i="2"/>
  <c r="BK283" i="2"/>
  <c r="J283" i="2"/>
  <c r="BE283" i="2"/>
  <c r="BI282" i="2"/>
  <c r="BH282" i="2"/>
  <c r="BG282" i="2"/>
  <c r="BF282" i="2"/>
  <c r="T282" i="2"/>
  <c r="R282" i="2"/>
  <c r="P282" i="2"/>
  <c r="BK282" i="2"/>
  <c r="J282" i="2"/>
  <c r="BE282" i="2"/>
  <c r="BI281" i="2"/>
  <c r="BH281" i="2"/>
  <c r="BG281" i="2"/>
  <c r="BF281" i="2"/>
  <c r="T281" i="2"/>
  <c r="R281" i="2"/>
  <c r="P281" i="2"/>
  <c r="BK281" i="2"/>
  <c r="J281" i="2"/>
  <c r="BE281" i="2"/>
  <c r="BI280" i="2"/>
  <c r="BH280" i="2"/>
  <c r="BG280" i="2"/>
  <c r="BF280" i="2"/>
  <c r="T280" i="2"/>
  <c r="R280" i="2"/>
  <c r="P280" i="2"/>
  <c r="BK280" i="2"/>
  <c r="J280" i="2"/>
  <c r="BE280" i="2"/>
  <c r="BI279" i="2"/>
  <c r="BH279" i="2"/>
  <c r="BG279" i="2"/>
  <c r="BF279" i="2"/>
  <c r="T279" i="2"/>
  <c r="R279" i="2"/>
  <c r="P279" i="2"/>
  <c r="BK279" i="2"/>
  <c r="J279" i="2"/>
  <c r="BE279" i="2"/>
  <c r="BI278" i="2"/>
  <c r="BH278" i="2"/>
  <c r="BG278" i="2"/>
  <c r="BF278" i="2"/>
  <c r="T278" i="2"/>
  <c r="R278" i="2"/>
  <c r="P278" i="2"/>
  <c r="BK278" i="2"/>
  <c r="J278" i="2"/>
  <c r="BE278" i="2"/>
  <c r="BI277" i="2"/>
  <c r="BH277" i="2"/>
  <c r="BG277" i="2"/>
  <c r="BF277" i="2"/>
  <c r="T277" i="2"/>
  <c r="R277" i="2"/>
  <c r="P277" i="2"/>
  <c r="BK277" i="2"/>
  <c r="J277" i="2"/>
  <c r="BE277" i="2"/>
  <c r="BI276" i="2"/>
  <c r="BH276" i="2"/>
  <c r="BG276" i="2"/>
  <c r="BF276" i="2"/>
  <c r="T276" i="2"/>
  <c r="T275" i="2"/>
  <c r="R276" i="2"/>
  <c r="R275" i="2"/>
  <c r="P276" i="2"/>
  <c r="P275" i="2"/>
  <c r="BK276" i="2"/>
  <c r="BK275" i="2"/>
  <c r="J275" i="2" s="1"/>
  <c r="J66" i="2" s="1"/>
  <c r="J276" i="2"/>
  <c r="BE276" i="2" s="1"/>
  <c r="BI274" i="2"/>
  <c r="BH274" i="2"/>
  <c r="BG274" i="2"/>
  <c r="BF274" i="2"/>
  <c r="T274" i="2"/>
  <c r="R274" i="2"/>
  <c r="P274" i="2"/>
  <c r="BK274" i="2"/>
  <c r="J274" i="2"/>
  <c r="BE274" i="2"/>
  <c r="BI273" i="2"/>
  <c r="BH273" i="2"/>
  <c r="BG273" i="2"/>
  <c r="BF273" i="2"/>
  <c r="T273" i="2"/>
  <c r="R273" i="2"/>
  <c r="P273" i="2"/>
  <c r="BK273" i="2"/>
  <c r="J273" i="2"/>
  <c r="BE273" i="2"/>
  <c r="BI272" i="2"/>
  <c r="BH272" i="2"/>
  <c r="BG272" i="2"/>
  <c r="BF272" i="2"/>
  <c r="T272" i="2"/>
  <c r="R272" i="2"/>
  <c r="P272" i="2"/>
  <c r="BK272" i="2"/>
  <c r="J272" i="2"/>
  <c r="BE272" i="2"/>
  <c r="BI271" i="2"/>
  <c r="BH271" i="2"/>
  <c r="BG271" i="2"/>
  <c r="BF271" i="2"/>
  <c r="T271" i="2"/>
  <c r="R271" i="2"/>
  <c r="P271" i="2"/>
  <c r="BK271" i="2"/>
  <c r="J271" i="2"/>
  <c r="BE271" i="2"/>
  <c r="BI270" i="2"/>
  <c r="BH270" i="2"/>
  <c r="BG270" i="2"/>
  <c r="BF270" i="2"/>
  <c r="T270" i="2"/>
  <c r="R270" i="2"/>
  <c r="P270" i="2"/>
  <c r="BK270" i="2"/>
  <c r="J270" i="2"/>
  <c r="BE270" i="2"/>
  <c r="BI269" i="2"/>
  <c r="BH269" i="2"/>
  <c r="BG269" i="2"/>
  <c r="BF269" i="2"/>
  <c r="T269" i="2"/>
  <c r="R269" i="2"/>
  <c r="P269" i="2"/>
  <c r="BK269" i="2"/>
  <c r="J269" i="2"/>
  <c r="BE269" i="2"/>
  <c r="BI268" i="2"/>
  <c r="BH268" i="2"/>
  <c r="BG268" i="2"/>
  <c r="BF268" i="2"/>
  <c r="T268" i="2"/>
  <c r="R268" i="2"/>
  <c r="P268" i="2"/>
  <c r="BK268" i="2"/>
  <c r="J268" i="2"/>
  <c r="BE268" i="2"/>
  <c r="BI267" i="2"/>
  <c r="BH267" i="2"/>
  <c r="BG267" i="2"/>
  <c r="BF267" i="2"/>
  <c r="T267" i="2"/>
  <c r="R267" i="2"/>
  <c r="P267" i="2"/>
  <c r="BK267" i="2"/>
  <c r="J267" i="2"/>
  <c r="BE267" i="2"/>
  <c r="BI266" i="2"/>
  <c r="BH266" i="2"/>
  <c r="BG266" i="2"/>
  <c r="BF266" i="2"/>
  <c r="T266" i="2"/>
  <c r="R266" i="2"/>
  <c r="P266" i="2"/>
  <c r="BK266" i="2"/>
  <c r="J266" i="2"/>
  <c r="BE266" i="2"/>
  <c r="BI265" i="2"/>
  <c r="BH265" i="2"/>
  <c r="BG265" i="2"/>
  <c r="BF265" i="2"/>
  <c r="T265" i="2"/>
  <c r="R265" i="2"/>
  <c r="P265" i="2"/>
  <c r="BK265" i="2"/>
  <c r="J265" i="2"/>
  <c r="BE265" i="2"/>
  <c r="BI264" i="2"/>
  <c r="BH264" i="2"/>
  <c r="BG264" i="2"/>
  <c r="BF264" i="2"/>
  <c r="T264" i="2"/>
  <c r="R264" i="2"/>
  <c r="P264" i="2"/>
  <c r="BK264" i="2"/>
  <c r="J264" i="2"/>
  <c r="BE264" i="2"/>
  <c r="BI263" i="2"/>
  <c r="BH263" i="2"/>
  <c r="BG263" i="2"/>
  <c r="BF263" i="2"/>
  <c r="T263" i="2"/>
  <c r="T262" i="2"/>
  <c r="T261" i="2" s="1"/>
  <c r="T88" i="2" s="1"/>
  <c r="R263" i="2"/>
  <c r="R262" i="2" s="1"/>
  <c r="R261" i="2" s="1"/>
  <c r="P263" i="2"/>
  <c r="P262" i="2"/>
  <c r="P261" i="2" s="1"/>
  <c r="P88" i="2" s="1"/>
  <c r="AU56" i="1" s="1"/>
  <c r="BK263" i="2"/>
  <c r="BK262" i="2" s="1"/>
  <c r="J263" i="2"/>
  <c r="BE263" i="2"/>
  <c r="BI260" i="2"/>
  <c r="BH260" i="2"/>
  <c r="BG260" i="2"/>
  <c r="BF260" i="2"/>
  <c r="T260" i="2"/>
  <c r="R260" i="2"/>
  <c r="P260" i="2"/>
  <c r="BK260" i="2"/>
  <c r="J260" i="2"/>
  <c r="BE260" i="2"/>
  <c r="BI259" i="2"/>
  <c r="BH259" i="2"/>
  <c r="BG259" i="2"/>
  <c r="BF259" i="2"/>
  <c r="T259" i="2"/>
  <c r="R259" i="2"/>
  <c r="P259" i="2"/>
  <c r="BK259" i="2"/>
  <c r="J259" i="2"/>
  <c r="BE259" i="2"/>
  <c r="BI258" i="2"/>
  <c r="BH258" i="2"/>
  <c r="BG258" i="2"/>
  <c r="BF258" i="2"/>
  <c r="T258" i="2"/>
  <c r="R258" i="2"/>
  <c r="P258" i="2"/>
  <c r="BK258" i="2"/>
  <c r="J258" i="2"/>
  <c r="BE258" i="2"/>
  <c r="BI257" i="2"/>
  <c r="BH257" i="2"/>
  <c r="BG257" i="2"/>
  <c r="BF257" i="2"/>
  <c r="T257" i="2"/>
  <c r="R257" i="2"/>
  <c r="P257" i="2"/>
  <c r="BK257" i="2"/>
  <c r="J257" i="2"/>
  <c r="BE257" i="2"/>
  <c r="BI256" i="2"/>
  <c r="BH256" i="2"/>
  <c r="BG256" i="2"/>
  <c r="BF256" i="2"/>
  <c r="T256" i="2"/>
  <c r="R256" i="2"/>
  <c r="P256" i="2"/>
  <c r="BK256" i="2"/>
  <c r="J256" i="2"/>
  <c r="BE256" i="2"/>
  <c r="BI255" i="2"/>
  <c r="BH255" i="2"/>
  <c r="BG255" i="2"/>
  <c r="BF255" i="2"/>
  <c r="T255" i="2"/>
  <c r="R255" i="2"/>
  <c r="P255" i="2"/>
  <c r="BK255" i="2"/>
  <c r="J255" i="2"/>
  <c r="BE255" i="2"/>
  <c r="BI254" i="2"/>
  <c r="BH254" i="2"/>
  <c r="BG254" i="2"/>
  <c r="BF254" i="2"/>
  <c r="T254" i="2"/>
  <c r="R254" i="2"/>
  <c r="P254" i="2"/>
  <c r="BK254" i="2"/>
  <c r="J254" i="2"/>
  <c r="BE254" i="2"/>
  <c r="BI253" i="2"/>
  <c r="BH253" i="2"/>
  <c r="BG253" i="2"/>
  <c r="BF253" i="2"/>
  <c r="T253" i="2"/>
  <c r="R253" i="2"/>
  <c r="P253" i="2"/>
  <c r="BK253" i="2"/>
  <c r="J253" i="2"/>
  <c r="BE253" i="2"/>
  <c r="BI252" i="2"/>
  <c r="BH252" i="2"/>
  <c r="BG252" i="2"/>
  <c r="BF252" i="2"/>
  <c r="T252" i="2"/>
  <c r="R252" i="2"/>
  <c r="P252" i="2"/>
  <c r="BK252" i="2"/>
  <c r="J252" i="2"/>
  <c r="BE252" i="2"/>
  <c r="BI251" i="2"/>
  <c r="BH251" i="2"/>
  <c r="BG251" i="2"/>
  <c r="BF251" i="2"/>
  <c r="T251" i="2"/>
  <c r="R251" i="2"/>
  <c r="P251" i="2"/>
  <c r="BK251" i="2"/>
  <c r="J251" i="2"/>
  <c r="BE251" i="2"/>
  <c r="BI250" i="2"/>
  <c r="BH250" i="2"/>
  <c r="BG250" i="2"/>
  <c r="BF250" i="2"/>
  <c r="T250" i="2"/>
  <c r="R250" i="2"/>
  <c r="P250" i="2"/>
  <c r="BK250" i="2"/>
  <c r="J250" i="2"/>
  <c r="BE250" i="2"/>
  <c r="BI249" i="2"/>
  <c r="BH249" i="2"/>
  <c r="BG249" i="2"/>
  <c r="BF249" i="2"/>
  <c r="T249" i="2"/>
  <c r="R249" i="2"/>
  <c r="P249" i="2"/>
  <c r="BK249" i="2"/>
  <c r="J249" i="2"/>
  <c r="BE249" i="2"/>
  <c r="BI248" i="2"/>
  <c r="BH248" i="2"/>
  <c r="BG248" i="2"/>
  <c r="BF248" i="2"/>
  <c r="T248" i="2"/>
  <c r="R248" i="2"/>
  <c r="P248" i="2"/>
  <c r="BK248" i="2"/>
  <c r="J248" i="2"/>
  <c r="BE248" i="2"/>
  <c r="BI247" i="2"/>
  <c r="BH247" i="2"/>
  <c r="BG247" i="2"/>
  <c r="BF247" i="2"/>
  <c r="T247" i="2"/>
  <c r="R247" i="2"/>
  <c r="P247" i="2"/>
  <c r="BK247" i="2"/>
  <c r="J247" i="2"/>
  <c r="BE247" i="2"/>
  <c r="BI246" i="2"/>
  <c r="BH246" i="2"/>
  <c r="BG246" i="2"/>
  <c r="BF246" i="2"/>
  <c r="T246" i="2"/>
  <c r="R246" i="2"/>
  <c r="P246" i="2"/>
  <c r="BK246" i="2"/>
  <c r="J246" i="2"/>
  <c r="BE246" i="2"/>
  <c r="BI245" i="2"/>
  <c r="BH245" i="2"/>
  <c r="BG245" i="2"/>
  <c r="BF245" i="2"/>
  <c r="T245" i="2"/>
  <c r="R245" i="2"/>
  <c r="P245" i="2"/>
  <c r="BK245" i="2"/>
  <c r="J245" i="2"/>
  <c r="BE245" i="2"/>
  <c r="BI244" i="2"/>
  <c r="BH244" i="2"/>
  <c r="BG244" i="2"/>
  <c r="BF244" i="2"/>
  <c r="T244" i="2"/>
  <c r="R244" i="2"/>
  <c r="P244" i="2"/>
  <c r="BK244" i="2"/>
  <c r="J244" i="2"/>
  <c r="BE244" i="2"/>
  <c r="BI243" i="2"/>
  <c r="BH243" i="2"/>
  <c r="BG243" i="2"/>
  <c r="BF243" i="2"/>
  <c r="T243" i="2"/>
  <c r="R243" i="2"/>
  <c r="P243" i="2"/>
  <c r="BK243" i="2"/>
  <c r="J243" i="2"/>
  <c r="BE243" i="2"/>
  <c r="BI242" i="2"/>
  <c r="BH242" i="2"/>
  <c r="BG242" i="2"/>
  <c r="BF242" i="2"/>
  <c r="T242" i="2"/>
  <c r="R242" i="2"/>
  <c r="P242" i="2"/>
  <c r="BK242" i="2"/>
  <c r="J242" i="2"/>
  <c r="BE242" i="2"/>
  <c r="BI241" i="2"/>
  <c r="BH241" i="2"/>
  <c r="BG241" i="2"/>
  <c r="BF241" i="2"/>
  <c r="T241" i="2"/>
  <c r="R241" i="2"/>
  <c r="P241" i="2"/>
  <c r="BK241" i="2"/>
  <c r="J241" i="2"/>
  <c r="BE241" i="2"/>
  <c r="BI240" i="2"/>
  <c r="BH240" i="2"/>
  <c r="BG240" i="2"/>
  <c r="BF240" i="2"/>
  <c r="T240" i="2"/>
  <c r="R240" i="2"/>
  <c r="P240" i="2"/>
  <c r="BK240" i="2"/>
  <c r="J240" i="2"/>
  <c r="BE240" i="2"/>
  <c r="BI239" i="2"/>
  <c r="BH239" i="2"/>
  <c r="BG239" i="2"/>
  <c r="BF239" i="2"/>
  <c r="T239" i="2"/>
  <c r="R239" i="2"/>
  <c r="P239" i="2"/>
  <c r="BK239" i="2"/>
  <c r="J239" i="2"/>
  <c r="BE239" i="2"/>
  <c r="BI238" i="2"/>
  <c r="BH238" i="2"/>
  <c r="BG238" i="2"/>
  <c r="BF238" i="2"/>
  <c r="T238" i="2"/>
  <c r="R238" i="2"/>
  <c r="P238" i="2"/>
  <c r="BK238" i="2"/>
  <c r="J238" i="2"/>
  <c r="BE238" i="2"/>
  <c r="BI237" i="2"/>
  <c r="BH237" i="2"/>
  <c r="BG237" i="2"/>
  <c r="BF237" i="2"/>
  <c r="T237" i="2"/>
  <c r="R237" i="2"/>
  <c r="P237" i="2"/>
  <c r="BK237" i="2"/>
  <c r="J237" i="2"/>
  <c r="BE237" i="2"/>
  <c r="BI236" i="2"/>
  <c r="BH236" i="2"/>
  <c r="BG236" i="2"/>
  <c r="BF236" i="2"/>
  <c r="T236" i="2"/>
  <c r="R236" i="2"/>
  <c r="P236" i="2"/>
  <c r="BK236" i="2"/>
  <c r="J236" i="2"/>
  <c r="BE236" i="2"/>
  <c r="BI235" i="2"/>
  <c r="BH235" i="2"/>
  <c r="BG235" i="2"/>
  <c r="BF235" i="2"/>
  <c r="T235" i="2"/>
  <c r="R235" i="2"/>
  <c r="P235" i="2"/>
  <c r="BK235" i="2"/>
  <c r="J235" i="2"/>
  <c r="BE235" i="2"/>
  <c r="BI234" i="2"/>
  <c r="BH234" i="2"/>
  <c r="BG234" i="2"/>
  <c r="BF234" i="2"/>
  <c r="T234" i="2"/>
  <c r="R234" i="2"/>
  <c r="P234" i="2"/>
  <c r="BK234" i="2"/>
  <c r="J234" i="2"/>
  <c r="BE234" i="2"/>
  <c r="BI233" i="2"/>
  <c r="BH233" i="2"/>
  <c r="BG233" i="2"/>
  <c r="BF233" i="2"/>
  <c r="T233" i="2"/>
  <c r="R233" i="2"/>
  <c r="P233" i="2"/>
  <c r="BK233" i="2"/>
  <c r="J233" i="2"/>
  <c r="BE233" i="2"/>
  <c r="BI232" i="2"/>
  <c r="BH232" i="2"/>
  <c r="BG232" i="2"/>
  <c r="BF232" i="2"/>
  <c r="T232" i="2"/>
  <c r="R232" i="2"/>
  <c r="P232" i="2"/>
  <c r="BK232" i="2"/>
  <c r="J232" i="2"/>
  <c r="BE232" i="2"/>
  <c r="BI231" i="2"/>
  <c r="BH231" i="2"/>
  <c r="BG231" i="2"/>
  <c r="BF231" i="2"/>
  <c r="T231" i="2"/>
  <c r="R231" i="2"/>
  <c r="P231" i="2"/>
  <c r="BK231" i="2"/>
  <c r="J231" i="2"/>
  <c r="BE231" i="2"/>
  <c r="BI230" i="2"/>
  <c r="BH230" i="2"/>
  <c r="BG230" i="2"/>
  <c r="BF230" i="2"/>
  <c r="T230" i="2"/>
  <c r="R230" i="2"/>
  <c r="P230" i="2"/>
  <c r="BK230" i="2"/>
  <c r="J230" i="2"/>
  <c r="BE230" i="2"/>
  <c r="BI229" i="2"/>
  <c r="BH229" i="2"/>
  <c r="BG229" i="2"/>
  <c r="BF229" i="2"/>
  <c r="T229" i="2"/>
  <c r="R229" i="2"/>
  <c r="P229" i="2"/>
  <c r="BK229" i="2"/>
  <c r="J229" i="2"/>
  <c r="BE229" i="2"/>
  <c r="BI228" i="2"/>
  <c r="BH228" i="2"/>
  <c r="BG228" i="2"/>
  <c r="BF228" i="2"/>
  <c r="T228" i="2"/>
  <c r="R228" i="2"/>
  <c r="P228" i="2"/>
  <c r="BK228" i="2"/>
  <c r="J228" i="2"/>
  <c r="BE228" i="2"/>
  <c r="BI227" i="2"/>
  <c r="BH227" i="2"/>
  <c r="BG227" i="2"/>
  <c r="BF227" i="2"/>
  <c r="T227" i="2"/>
  <c r="R227" i="2"/>
  <c r="P227" i="2"/>
  <c r="BK227" i="2"/>
  <c r="J227" i="2"/>
  <c r="BE227" i="2"/>
  <c r="BI226" i="2"/>
  <c r="BH226" i="2"/>
  <c r="BG226" i="2"/>
  <c r="BF226" i="2"/>
  <c r="T226" i="2"/>
  <c r="R226" i="2"/>
  <c r="P226" i="2"/>
  <c r="BK226" i="2"/>
  <c r="J226" i="2"/>
  <c r="BE226" i="2"/>
  <c r="BI225" i="2"/>
  <c r="BH225" i="2"/>
  <c r="BG225" i="2"/>
  <c r="BF225" i="2"/>
  <c r="T225" i="2"/>
  <c r="R225" i="2"/>
  <c r="P225" i="2"/>
  <c r="BK225" i="2"/>
  <c r="J225" i="2"/>
  <c r="BE225" i="2"/>
  <c r="BI224" i="2"/>
  <c r="BH224" i="2"/>
  <c r="BG224" i="2"/>
  <c r="BF224" i="2"/>
  <c r="T224" i="2"/>
  <c r="R224" i="2"/>
  <c r="P224" i="2"/>
  <c r="BK224" i="2"/>
  <c r="J224" i="2"/>
  <c r="BE224" i="2"/>
  <c r="BI223" i="2"/>
  <c r="BH223" i="2"/>
  <c r="BG223" i="2"/>
  <c r="BF223" i="2"/>
  <c r="T223" i="2"/>
  <c r="R223" i="2"/>
  <c r="P223" i="2"/>
  <c r="BK223" i="2"/>
  <c r="J223" i="2"/>
  <c r="BE223" i="2"/>
  <c r="BI222" i="2"/>
  <c r="BH222" i="2"/>
  <c r="BG222" i="2"/>
  <c r="BF222" i="2"/>
  <c r="T222" i="2"/>
  <c r="R222" i="2"/>
  <c r="P222" i="2"/>
  <c r="BK222" i="2"/>
  <c r="J222" i="2"/>
  <c r="BE222" i="2"/>
  <c r="BI221" i="2"/>
  <c r="BH221" i="2"/>
  <c r="BG221" i="2"/>
  <c r="BF221" i="2"/>
  <c r="T221" i="2"/>
  <c r="R221" i="2"/>
  <c r="P221" i="2"/>
  <c r="BK221" i="2"/>
  <c r="J221" i="2"/>
  <c r="BE221" i="2"/>
  <c r="BI220" i="2"/>
  <c r="BH220" i="2"/>
  <c r="BG220" i="2"/>
  <c r="BF220" i="2"/>
  <c r="T220" i="2"/>
  <c r="R220" i="2"/>
  <c r="P220" i="2"/>
  <c r="BK220" i="2"/>
  <c r="J220" i="2"/>
  <c r="BE220" i="2"/>
  <c r="BI219" i="2"/>
  <c r="BH219" i="2"/>
  <c r="BG219" i="2"/>
  <c r="BF219" i="2"/>
  <c r="T219" i="2"/>
  <c r="R219" i="2"/>
  <c r="P219" i="2"/>
  <c r="BK219" i="2"/>
  <c r="J219" i="2"/>
  <c r="BE219" i="2"/>
  <c r="BI218" i="2"/>
  <c r="BH218" i="2"/>
  <c r="BG218" i="2"/>
  <c r="BF218" i="2"/>
  <c r="T218" i="2"/>
  <c r="R218" i="2"/>
  <c r="P218" i="2"/>
  <c r="BK218" i="2"/>
  <c r="J218" i="2"/>
  <c r="BE218" i="2"/>
  <c r="BI217" i="2"/>
  <c r="BH217" i="2"/>
  <c r="BG217" i="2"/>
  <c r="BF217" i="2"/>
  <c r="T217" i="2"/>
  <c r="R217" i="2"/>
  <c r="P217" i="2"/>
  <c r="BK217" i="2"/>
  <c r="J217" i="2"/>
  <c r="BE217" i="2"/>
  <c r="BI216" i="2"/>
  <c r="BH216" i="2"/>
  <c r="BG216" i="2"/>
  <c r="BF216" i="2"/>
  <c r="T216" i="2"/>
  <c r="R216" i="2"/>
  <c r="P216" i="2"/>
  <c r="BK216" i="2"/>
  <c r="J216" i="2"/>
  <c r="BE216" i="2"/>
  <c r="BI215" i="2"/>
  <c r="BH215" i="2"/>
  <c r="BG215" i="2"/>
  <c r="BF215" i="2"/>
  <c r="T215" i="2"/>
  <c r="R215" i="2"/>
  <c r="P215" i="2"/>
  <c r="BK215" i="2"/>
  <c r="J215" i="2"/>
  <c r="BE215" i="2"/>
  <c r="BI214" i="2"/>
  <c r="BH214" i="2"/>
  <c r="BG214" i="2"/>
  <c r="BF214" i="2"/>
  <c r="T214" i="2"/>
  <c r="R214" i="2"/>
  <c r="P214" i="2"/>
  <c r="BK214" i="2"/>
  <c r="J214" i="2"/>
  <c r="BE214" i="2"/>
  <c r="BI213" i="2"/>
  <c r="BH213" i="2"/>
  <c r="BG213" i="2"/>
  <c r="BF213" i="2"/>
  <c r="T213" i="2"/>
  <c r="R213" i="2"/>
  <c r="P213" i="2"/>
  <c r="BK213" i="2"/>
  <c r="J213" i="2"/>
  <c r="BE213" i="2"/>
  <c r="BI212" i="2"/>
  <c r="BH212" i="2"/>
  <c r="BG212" i="2"/>
  <c r="BF212" i="2"/>
  <c r="T212" i="2"/>
  <c r="R212" i="2"/>
  <c r="P212" i="2"/>
  <c r="BK212" i="2"/>
  <c r="J212" i="2"/>
  <c r="BE212" i="2"/>
  <c r="BI211" i="2"/>
  <c r="BH211" i="2"/>
  <c r="BG211" i="2"/>
  <c r="BF211" i="2"/>
  <c r="T211" i="2"/>
  <c r="R211" i="2"/>
  <c r="P211" i="2"/>
  <c r="BK211" i="2"/>
  <c r="J211" i="2"/>
  <c r="BE211" i="2"/>
  <c r="BI210" i="2"/>
  <c r="BH210" i="2"/>
  <c r="BG210" i="2"/>
  <c r="BF210" i="2"/>
  <c r="T210" i="2"/>
  <c r="R210" i="2"/>
  <c r="P210" i="2"/>
  <c r="BK210" i="2"/>
  <c r="J210" i="2"/>
  <c r="BE210" i="2"/>
  <c r="BI209" i="2"/>
  <c r="BH209" i="2"/>
  <c r="BG209" i="2"/>
  <c r="BF209" i="2"/>
  <c r="T209" i="2"/>
  <c r="R209" i="2"/>
  <c r="P209" i="2"/>
  <c r="BK209" i="2"/>
  <c r="J209" i="2"/>
  <c r="BE209" i="2"/>
  <c r="BI208" i="2"/>
  <c r="BH208" i="2"/>
  <c r="BG208" i="2"/>
  <c r="BF208" i="2"/>
  <c r="T208" i="2"/>
  <c r="R208" i="2"/>
  <c r="P208" i="2"/>
  <c r="BK208" i="2"/>
  <c r="J208" i="2"/>
  <c r="BE208" i="2"/>
  <c r="BI207" i="2"/>
  <c r="BH207" i="2"/>
  <c r="BG207" i="2"/>
  <c r="BF207" i="2"/>
  <c r="T207" i="2"/>
  <c r="R207" i="2"/>
  <c r="P207" i="2"/>
  <c r="BK207" i="2"/>
  <c r="J207" i="2"/>
  <c r="BE207" i="2"/>
  <c r="BI206" i="2"/>
  <c r="BH206" i="2"/>
  <c r="BG206" i="2"/>
  <c r="BF206" i="2"/>
  <c r="T206" i="2"/>
  <c r="R206" i="2"/>
  <c r="P206" i="2"/>
  <c r="BK206" i="2"/>
  <c r="J206" i="2"/>
  <c r="BE206" i="2"/>
  <c r="BI205" i="2"/>
  <c r="BH205" i="2"/>
  <c r="BG205" i="2"/>
  <c r="BF205" i="2"/>
  <c r="T205" i="2"/>
  <c r="R205" i="2"/>
  <c r="P205" i="2"/>
  <c r="BK205" i="2"/>
  <c r="J205" i="2"/>
  <c r="BE205" i="2"/>
  <c r="BI204" i="2"/>
  <c r="BH204" i="2"/>
  <c r="BG204" i="2"/>
  <c r="BF204" i="2"/>
  <c r="T204" i="2"/>
  <c r="R204" i="2"/>
  <c r="P204" i="2"/>
  <c r="BK204" i="2"/>
  <c r="J204" i="2"/>
  <c r="BE204" i="2"/>
  <c r="BI203" i="2"/>
  <c r="BH203" i="2"/>
  <c r="BG203" i="2"/>
  <c r="BF203" i="2"/>
  <c r="T203" i="2"/>
  <c r="R203" i="2"/>
  <c r="P203" i="2"/>
  <c r="BK203" i="2"/>
  <c r="J203" i="2"/>
  <c r="BE203" i="2"/>
  <c r="BI202" i="2"/>
  <c r="BH202" i="2"/>
  <c r="BG202" i="2"/>
  <c r="BF202" i="2"/>
  <c r="T202" i="2"/>
  <c r="R202" i="2"/>
  <c r="P202" i="2"/>
  <c r="BK202" i="2"/>
  <c r="J202" i="2"/>
  <c r="BE202" i="2"/>
  <c r="BI201" i="2"/>
  <c r="BH201" i="2"/>
  <c r="BG201" i="2"/>
  <c r="BF201" i="2"/>
  <c r="T201" i="2"/>
  <c r="R201" i="2"/>
  <c r="P201" i="2"/>
  <c r="BK201" i="2"/>
  <c r="J201" i="2"/>
  <c r="BE201" i="2"/>
  <c r="BI200" i="2"/>
  <c r="BH200" i="2"/>
  <c r="BG200" i="2"/>
  <c r="BF200" i="2"/>
  <c r="T200" i="2"/>
  <c r="R200" i="2"/>
  <c r="P200" i="2"/>
  <c r="BK200" i="2"/>
  <c r="J200" i="2"/>
  <c r="BE200" i="2"/>
  <c r="BI199" i="2"/>
  <c r="BH199" i="2"/>
  <c r="BG199" i="2"/>
  <c r="BF199" i="2"/>
  <c r="T199" i="2"/>
  <c r="R199" i="2"/>
  <c r="P199" i="2"/>
  <c r="BK199" i="2"/>
  <c r="J199" i="2"/>
  <c r="BE199" i="2"/>
  <c r="BI198" i="2"/>
  <c r="BH198" i="2"/>
  <c r="BG198" i="2"/>
  <c r="BF198" i="2"/>
  <c r="T198" i="2"/>
  <c r="R198" i="2"/>
  <c r="P198" i="2"/>
  <c r="BK198" i="2"/>
  <c r="J198" i="2"/>
  <c r="BE198" i="2"/>
  <c r="BI197" i="2"/>
  <c r="BH197" i="2"/>
  <c r="BG197" i="2"/>
  <c r="BF197" i="2"/>
  <c r="T197" i="2"/>
  <c r="R197" i="2"/>
  <c r="P197" i="2"/>
  <c r="BK197" i="2"/>
  <c r="J197" i="2"/>
  <c r="BE197" i="2"/>
  <c r="BI196" i="2"/>
  <c r="BH196" i="2"/>
  <c r="BG196" i="2"/>
  <c r="BF196" i="2"/>
  <c r="T196" i="2"/>
  <c r="R196" i="2"/>
  <c r="P196" i="2"/>
  <c r="BK196" i="2"/>
  <c r="J196" i="2"/>
  <c r="BE196" i="2"/>
  <c r="BI195" i="2"/>
  <c r="BH195" i="2"/>
  <c r="BG195" i="2"/>
  <c r="BF195" i="2"/>
  <c r="T195" i="2"/>
  <c r="R195" i="2"/>
  <c r="P195" i="2"/>
  <c r="BK195" i="2"/>
  <c r="J195" i="2"/>
  <c r="BE195" i="2"/>
  <c r="BI194" i="2"/>
  <c r="BH194" i="2"/>
  <c r="BG194" i="2"/>
  <c r="BF194" i="2"/>
  <c r="T194" i="2"/>
  <c r="R194" i="2"/>
  <c r="P194" i="2"/>
  <c r="BK194" i="2"/>
  <c r="J194" i="2"/>
  <c r="BE194" i="2"/>
  <c r="BI193" i="2"/>
  <c r="BH193" i="2"/>
  <c r="BG193" i="2"/>
  <c r="BF193" i="2"/>
  <c r="T193" i="2"/>
  <c r="R193" i="2"/>
  <c r="P193" i="2"/>
  <c r="BK193" i="2"/>
  <c r="J193" i="2"/>
  <c r="BE193" i="2"/>
  <c r="BI192" i="2"/>
  <c r="BH192" i="2"/>
  <c r="BG192" i="2"/>
  <c r="BF192" i="2"/>
  <c r="T192" i="2"/>
  <c r="R192" i="2"/>
  <c r="P192" i="2"/>
  <c r="BK192" i="2"/>
  <c r="J192" i="2"/>
  <c r="BE192" i="2"/>
  <c r="BI191" i="2"/>
  <c r="BH191" i="2"/>
  <c r="BG191" i="2"/>
  <c r="BF191" i="2"/>
  <c r="T191" i="2"/>
  <c r="R191" i="2"/>
  <c r="P191" i="2"/>
  <c r="BK191" i="2"/>
  <c r="J191" i="2"/>
  <c r="BE191" i="2"/>
  <c r="BI190" i="2"/>
  <c r="BH190" i="2"/>
  <c r="BG190" i="2"/>
  <c r="BF190" i="2"/>
  <c r="T190" i="2"/>
  <c r="R190" i="2"/>
  <c r="P190" i="2"/>
  <c r="BK190" i="2"/>
  <c r="J190" i="2"/>
  <c r="BE190" i="2"/>
  <c r="BI189" i="2"/>
  <c r="BH189" i="2"/>
  <c r="BG189" i="2"/>
  <c r="BF189" i="2"/>
  <c r="T189" i="2"/>
  <c r="R189" i="2"/>
  <c r="P189" i="2"/>
  <c r="BK189" i="2"/>
  <c r="J189" i="2"/>
  <c r="BE189" i="2"/>
  <c r="BI188" i="2"/>
  <c r="BH188" i="2"/>
  <c r="BG188" i="2"/>
  <c r="BF188" i="2"/>
  <c r="T188" i="2"/>
  <c r="R188" i="2"/>
  <c r="P188" i="2"/>
  <c r="BK188" i="2"/>
  <c r="J188" i="2"/>
  <c r="BE188" i="2"/>
  <c r="BI187" i="2"/>
  <c r="BH187" i="2"/>
  <c r="BG187" i="2"/>
  <c r="BF187" i="2"/>
  <c r="T187" i="2"/>
  <c r="R187" i="2"/>
  <c r="P187" i="2"/>
  <c r="BK187" i="2"/>
  <c r="J187" i="2"/>
  <c r="BE187" i="2"/>
  <c r="BI186" i="2"/>
  <c r="BH186" i="2"/>
  <c r="BG186" i="2"/>
  <c r="BF186" i="2"/>
  <c r="T186" i="2"/>
  <c r="R186" i="2"/>
  <c r="P186" i="2"/>
  <c r="BK186" i="2"/>
  <c r="J186" i="2"/>
  <c r="BE186" i="2"/>
  <c r="BI185" i="2"/>
  <c r="BH185" i="2"/>
  <c r="BG185" i="2"/>
  <c r="BF185" i="2"/>
  <c r="T185" i="2"/>
  <c r="R185" i="2"/>
  <c r="P185" i="2"/>
  <c r="BK185" i="2"/>
  <c r="J185" i="2"/>
  <c r="BE185" i="2"/>
  <c r="BI184" i="2"/>
  <c r="BH184" i="2"/>
  <c r="BG184" i="2"/>
  <c r="BF184" i="2"/>
  <c r="T184" i="2"/>
  <c r="R184" i="2"/>
  <c r="P184" i="2"/>
  <c r="BK184" i="2"/>
  <c r="J184" i="2"/>
  <c r="BE184" i="2"/>
  <c r="BI183" i="2"/>
  <c r="BH183" i="2"/>
  <c r="BG183" i="2"/>
  <c r="BF183" i="2"/>
  <c r="T183" i="2"/>
  <c r="R183" i="2"/>
  <c r="P183" i="2"/>
  <c r="BK183" i="2"/>
  <c r="J183" i="2"/>
  <c r="BE183" i="2"/>
  <c r="BI182" i="2"/>
  <c r="BH182" i="2"/>
  <c r="BG182" i="2"/>
  <c r="BF182" i="2"/>
  <c r="T182" i="2"/>
  <c r="R182" i="2"/>
  <c r="P182" i="2"/>
  <c r="BK182" i="2"/>
  <c r="J182" i="2"/>
  <c r="BE182" i="2"/>
  <c r="BI181" i="2"/>
  <c r="BH181" i="2"/>
  <c r="BG181" i="2"/>
  <c r="BF181" i="2"/>
  <c r="T181" i="2"/>
  <c r="R181" i="2"/>
  <c r="P181" i="2"/>
  <c r="BK181" i="2"/>
  <c r="J181" i="2"/>
  <c r="BE181" i="2"/>
  <c r="BI180" i="2"/>
  <c r="BH180" i="2"/>
  <c r="BG180" i="2"/>
  <c r="BF180" i="2"/>
  <c r="T180" i="2"/>
  <c r="R180" i="2"/>
  <c r="P180" i="2"/>
  <c r="BK180" i="2"/>
  <c r="J180" i="2"/>
  <c r="BE180" i="2"/>
  <c r="BI179" i="2"/>
  <c r="BH179" i="2"/>
  <c r="BG179" i="2"/>
  <c r="BF179" i="2"/>
  <c r="T179" i="2"/>
  <c r="R179" i="2"/>
  <c r="P179" i="2"/>
  <c r="BK179" i="2"/>
  <c r="J179" i="2"/>
  <c r="BE179" i="2"/>
  <c r="BI178" i="2"/>
  <c r="BH178" i="2"/>
  <c r="BG178" i="2"/>
  <c r="BF178" i="2"/>
  <c r="T178" i="2"/>
  <c r="R178" i="2"/>
  <c r="P178" i="2"/>
  <c r="BK178" i="2"/>
  <c r="J178" i="2"/>
  <c r="BE178" i="2"/>
  <c r="BI177" i="2"/>
  <c r="BH177" i="2"/>
  <c r="BG177" i="2"/>
  <c r="BF177" i="2"/>
  <c r="T177" i="2"/>
  <c r="R177" i="2"/>
  <c r="P177" i="2"/>
  <c r="BK177" i="2"/>
  <c r="J177" i="2"/>
  <c r="BE177" i="2"/>
  <c r="BI176" i="2"/>
  <c r="BH176" i="2"/>
  <c r="BG176" i="2"/>
  <c r="BF176" i="2"/>
  <c r="T176" i="2"/>
  <c r="R176" i="2"/>
  <c r="P176" i="2"/>
  <c r="BK176" i="2"/>
  <c r="J176" i="2"/>
  <c r="BE176" i="2"/>
  <c r="BI175" i="2"/>
  <c r="BH175" i="2"/>
  <c r="BG175" i="2"/>
  <c r="BF175" i="2"/>
  <c r="T175" i="2"/>
  <c r="R175" i="2"/>
  <c r="P175" i="2"/>
  <c r="BK175" i="2"/>
  <c r="J175" i="2"/>
  <c r="BE175" i="2"/>
  <c r="BI174" i="2"/>
  <c r="BH174" i="2"/>
  <c r="BG174" i="2"/>
  <c r="BF174" i="2"/>
  <c r="T174" i="2"/>
  <c r="R174" i="2"/>
  <c r="P174" i="2"/>
  <c r="BK174" i="2"/>
  <c r="J174" i="2"/>
  <c r="BE174" i="2"/>
  <c r="BI173" i="2"/>
  <c r="BH173" i="2"/>
  <c r="BG173" i="2"/>
  <c r="BF173" i="2"/>
  <c r="T173" i="2"/>
  <c r="R173" i="2"/>
  <c r="P173" i="2"/>
  <c r="BK173" i="2"/>
  <c r="J173" i="2"/>
  <c r="BE173" i="2"/>
  <c r="BI172" i="2"/>
  <c r="BH172" i="2"/>
  <c r="BG172" i="2"/>
  <c r="BF172" i="2"/>
  <c r="T172" i="2"/>
  <c r="R172" i="2"/>
  <c r="P172" i="2"/>
  <c r="BK172" i="2"/>
  <c r="J172" i="2"/>
  <c r="BE172" i="2"/>
  <c r="BI171" i="2"/>
  <c r="BH171" i="2"/>
  <c r="BG171" i="2"/>
  <c r="BF171" i="2"/>
  <c r="T171" i="2"/>
  <c r="R171" i="2"/>
  <c r="P171" i="2"/>
  <c r="BK171" i="2"/>
  <c r="J171" i="2"/>
  <c r="BE171" i="2"/>
  <c r="BI170" i="2"/>
  <c r="BH170" i="2"/>
  <c r="BG170" i="2"/>
  <c r="BF170" i="2"/>
  <c r="T170" i="2"/>
  <c r="R170" i="2"/>
  <c r="P170" i="2"/>
  <c r="BK170" i="2"/>
  <c r="J170" i="2"/>
  <c r="BE170" i="2"/>
  <c r="BI169" i="2"/>
  <c r="BH169" i="2"/>
  <c r="BG169" i="2"/>
  <c r="BF169" i="2"/>
  <c r="T169" i="2"/>
  <c r="R169" i="2"/>
  <c r="P169" i="2"/>
  <c r="BK169" i="2"/>
  <c r="J169" i="2"/>
  <c r="BE169" i="2"/>
  <c r="BI168" i="2"/>
  <c r="BH168" i="2"/>
  <c r="BG168" i="2"/>
  <c r="BF168" i="2"/>
  <c r="T168" i="2"/>
  <c r="R168" i="2"/>
  <c r="P168" i="2"/>
  <c r="BK168" i="2"/>
  <c r="J168" i="2"/>
  <c r="BE168" i="2"/>
  <c r="BI167" i="2"/>
  <c r="BH167" i="2"/>
  <c r="BG167" i="2"/>
  <c r="BF167" i="2"/>
  <c r="T167" i="2"/>
  <c r="R167" i="2"/>
  <c r="P167" i="2"/>
  <c r="BK167" i="2"/>
  <c r="J167" i="2"/>
  <c r="BE167" i="2"/>
  <c r="BI166" i="2"/>
  <c r="BH166" i="2"/>
  <c r="BG166" i="2"/>
  <c r="BF166" i="2"/>
  <c r="T166" i="2"/>
  <c r="R166" i="2"/>
  <c r="P166" i="2"/>
  <c r="BK166" i="2"/>
  <c r="J166" i="2"/>
  <c r="BE166" i="2"/>
  <c r="BI165" i="2"/>
  <c r="BH165" i="2"/>
  <c r="BG165" i="2"/>
  <c r="BF165" i="2"/>
  <c r="T165" i="2"/>
  <c r="R165" i="2"/>
  <c r="P165" i="2"/>
  <c r="BK165" i="2"/>
  <c r="J165" i="2"/>
  <c r="BE165" i="2"/>
  <c r="BI164" i="2"/>
  <c r="BH164" i="2"/>
  <c r="BG164" i="2"/>
  <c r="BF164" i="2"/>
  <c r="T164" i="2"/>
  <c r="R164" i="2"/>
  <c r="P164" i="2"/>
  <c r="BK164" i="2"/>
  <c r="J164" i="2"/>
  <c r="BE164" i="2"/>
  <c r="BI163" i="2"/>
  <c r="BH163" i="2"/>
  <c r="BG163" i="2"/>
  <c r="BF163" i="2"/>
  <c r="T163" i="2"/>
  <c r="R163" i="2"/>
  <c r="P163" i="2"/>
  <c r="BK163" i="2"/>
  <c r="J163" i="2"/>
  <c r="BE163" i="2"/>
  <c r="BI162" i="2"/>
  <c r="BH162" i="2"/>
  <c r="BG162" i="2"/>
  <c r="BF162" i="2"/>
  <c r="T162" i="2"/>
  <c r="R162" i="2"/>
  <c r="P162" i="2"/>
  <c r="BK162" i="2"/>
  <c r="J162" i="2"/>
  <c r="BE162" i="2"/>
  <c r="BI161" i="2"/>
  <c r="BH161" i="2"/>
  <c r="BG161" i="2"/>
  <c r="BF161" i="2"/>
  <c r="T161" i="2"/>
  <c r="R161" i="2"/>
  <c r="P161" i="2"/>
  <c r="BK161" i="2"/>
  <c r="J161" i="2"/>
  <c r="BE161" i="2"/>
  <c r="BI160" i="2"/>
  <c r="BH160" i="2"/>
  <c r="BG160" i="2"/>
  <c r="BF160" i="2"/>
  <c r="T160" i="2"/>
  <c r="R160" i="2"/>
  <c r="P160" i="2"/>
  <c r="BK160" i="2"/>
  <c r="J160" i="2"/>
  <c r="BE160" i="2"/>
  <c r="BI159" i="2"/>
  <c r="BH159" i="2"/>
  <c r="BG159" i="2"/>
  <c r="BF159" i="2"/>
  <c r="T159" i="2"/>
  <c r="R159" i="2"/>
  <c r="P159" i="2"/>
  <c r="BK159" i="2"/>
  <c r="J159" i="2"/>
  <c r="BE159" i="2"/>
  <c r="BI158" i="2"/>
  <c r="BH158" i="2"/>
  <c r="BG158" i="2"/>
  <c r="BF158" i="2"/>
  <c r="T158" i="2"/>
  <c r="R158" i="2"/>
  <c r="P158" i="2"/>
  <c r="BK158" i="2"/>
  <c r="J158" i="2"/>
  <c r="BE158" i="2"/>
  <c r="BI157" i="2"/>
  <c r="BH157" i="2"/>
  <c r="BG157" i="2"/>
  <c r="BF157" i="2"/>
  <c r="T157" i="2"/>
  <c r="R157" i="2"/>
  <c r="P157" i="2"/>
  <c r="BK157" i="2"/>
  <c r="J157" i="2"/>
  <c r="BE157" i="2"/>
  <c r="BI156" i="2"/>
  <c r="BH156" i="2"/>
  <c r="BG156" i="2"/>
  <c r="BF156" i="2"/>
  <c r="T156" i="2"/>
  <c r="R156" i="2"/>
  <c r="P156" i="2"/>
  <c r="BK156" i="2"/>
  <c r="J156" i="2"/>
  <c r="BE156" i="2"/>
  <c r="BI155" i="2"/>
  <c r="BH155" i="2"/>
  <c r="BG155" i="2"/>
  <c r="BF155" i="2"/>
  <c r="T155" i="2"/>
  <c r="R155" i="2"/>
  <c r="P155" i="2"/>
  <c r="BK155" i="2"/>
  <c r="J155" i="2"/>
  <c r="BE155" i="2"/>
  <c r="BI154" i="2"/>
  <c r="BH154" i="2"/>
  <c r="BG154" i="2"/>
  <c r="BF154" i="2"/>
  <c r="T154" i="2"/>
  <c r="R154" i="2"/>
  <c r="P154" i="2"/>
  <c r="BK154" i="2"/>
  <c r="J154" i="2"/>
  <c r="BE154" i="2"/>
  <c r="BI153" i="2"/>
  <c r="BH153" i="2"/>
  <c r="BG153" i="2"/>
  <c r="BF153" i="2"/>
  <c r="T153" i="2"/>
  <c r="R153" i="2"/>
  <c r="P153" i="2"/>
  <c r="BK153" i="2"/>
  <c r="J153" i="2"/>
  <c r="BE153" i="2"/>
  <c r="BI152" i="2"/>
  <c r="BH152" i="2"/>
  <c r="BG152" i="2"/>
  <c r="BF152" i="2"/>
  <c r="T152" i="2"/>
  <c r="R152" i="2"/>
  <c r="P152" i="2"/>
  <c r="BK152" i="2"/>
  <c r="J152" i="2"/>
  <c r="BE152" i="2"/>
  <c r="BI151" i="2"/>
  <c r="BH151" i="2"/>
  <c r="BG151" i="2"/>
  <c r="BF151" i="2"/>
  <c r="T151" i="2"/>
  <c r="R151" i="2"/>
  <c r="P151" i="2"/>
  <c r="BK151" i="2"/>
  <c r="J151" i="2"/>
  <c r="BE151" i="2"/>
  <c r="BI150" i="2"/>
  <c r="BH150" i="2"/>
  <c r="BG150" i="2"/>
  <c r="BF150" i="2"/>
  <c r="T150" i="2"/>
  <c r="R150" i="2"/>
  <c r="P150" i="2"/>
  <c r="BK150" i="2"/>
  <c r="J150" i="2"/>
  <c r="BE150" i="2"/>
  <c r="BI149" i="2"/>
  <c r="BH149" i="2"/>
  <c r="BG149" i="2"/>
  <c r="BF149" i="2"/>
  <c r="T149" i="2"/>
  <c r="R149" i="2"/>
  <c r="P149" i="2"/>
  <c r="BK149" i="2"/>
  <c r="J149" i="2"/>
  <c r="BE149" i="2"/>
  <c r="BI148" i="2"/>
  <c r="BH148" i="2"/>
  <c r="BG148" i="2"/>
  <c r="BF148" i="2"/>
  <c r="T148" i="2"/>
  <c r="R148" i="2"/>
  <c r="P148" i="2"/>
  <c r="BK148" i="2"/>
  <c r="J148" i="2"/>
  <c r="BE148" i="2"/>
  <c r="BI147" i="2"/>
  <c r="BH147" i="2"/>
  <c r="BG147" i="2"/>
  <c r="BF147" i="2"/>
  <c r="T147" i="2"/>
  <c r="R147" i="2"/>
  <c r="P147" i="2"/>
  <c r="BK147" i="2"/>
  <c r="J147" i="2"/>
  <c r="BE147" i="2"/>
  <c r="BI146" i="2"/>
  <c r="BH146" i="2"/>
  <c r="BG146" i="2"/>
  <c r="BF146" i="2"/>
  <c r="T146" i="2"/>
  <c r="R146" i="2"/>
  <c r="P146" i="2"/>
  <c r="BK146" i="2"/>
  <c r="J146" i="2"/>
  <c r="BE146" i="2"/>
  <c r="BI145" i="2"/>
  <c r="BH145" i="2"/>
  <c r="BG145" i="2"/>
  <c r="BF145" i="2"/>
  <c r="T145" i="2"/>
  <c r="R145" i="2"/>
  <c r="P145" i="2"/>
  <c r="BK145" i="2"/>
  <c r="J145" i="2"/>
  <c r="BE145" i="2"/>
  <c r="BI144" i="2"/>
  <c r="BH144" i="2"/>
  <c r="BG144" i="2"/>
  <c r="BF144" i="2"/>
  <c r="T144" i="2"/>
  <c r="R144" i="2"/>
  <c r="P144" i="2"/>
  <c r="BK144" i="2"/>
  <c r="J144" i="2"/>
  <c r="BE144" i="2"/>
  <c r="BI143" i="2"/>
  <c r="BH143" i="2"/>
  <c r="BG143" i="2"/>
  <c r="BF143" i="2"/>
  <c r="T143" i="2"/>
  <c r="R143" i="2"/>
  <c r="P143" i="2"/>
  <c r="BK143" i="2"/>
  <c r="J143" i="2"/>
  <c r="BE143" i="2"/>
  <c r="BI142" i="2"/>
  <c r="BH142" i="2"/>
  <c r="BG142" i="2"/>
  <c r="BF142" i="2"/>
  <c r="T142" i="2"/>
  <c r="R142" i="2"/>
  <c r="P142" i="2"/>
  <c r="BK142" i="2"/>
  <c r="J142" i="2"/>
  <c r="BE142" i="2"/>
  <c r="BI141" i="2"/>
  <c r="BH141" i="2"/>
  <c r="BG141" i="2"/>
  <c r="BF141" i="2"/>
  <c r="T141" i="2"/>
  <c r="R141" i="2"/>
  <c r="P141" i="2"/>
  <c r="BK141" i="2"/>
  <c r="J141" i="2"/>
  <c r="BE141" i="2"/>
  <c r="BI140" i="2"/>
  <c r="BH140" i="2"/>
  <c r="BG140" i="2"/>
  <c r="BF140" i="2"/>
  <c r="T140" i="2"/>
  <c r="R140" i="2"/>
  <c r="P140" i="2"/>
  <c r="BK140" i="2"/>
  <c r="J140" i="2"/>
  <c r="BE140" i="2"/>
  <c r="BI139" i="2"/>
  <c r="BH139" i="2"/>
  <c r="BG139" i="2"/>
  <c r="BF139" i="2"/>
  <c r="T139" i="2"/>
  <c r="R139" i="2"/>
  <c r="P139" i="2"/>
  <c r="BK139" i="2"/>
  <c r="J139" i="2"/>
  <c r="BE139" i="2"/>
  <c r="BI138" i="2"/>
  <c r="BH138" i="2"/>
  <c r="BG138" i="2"/>
  <c r="BF138" i="2"/>
  <c r="T138" i="2"/>
  <c r="R138" i="2"/>
  <c r="P138" i="2"/>
  <c r="BK138" i="2"/>
  <c r="J138" i="2"/>
  <c r="BE138" i="2"/>
  <c r="BI137" i="2"/>
  <c r="BH137" i="2"/>
  <c r="BG137" i="2"/>
  <c r="BF137" i="2"/>
  <c r="T137" i="2"/>
  <c r="R137" i="2"/>
  <c r="P137" i="2"/>
  <c r="BK137" i="2"/>
  <c r="J137" i="2"/>
  <c r="BE137" i="2"/>
  <c r="BI136" i="2"/>
  <c r="BH136" i="2"/>
  <c r="BG136" i="2"/>
  <c r="BF136" i="2"/>
  <c r="T136" i="2"/>
  <c r="R136" i="2"/>
  <c r="P136" i="2"/>
  <c r="BK136" i="2"/>
  <c r="J136" i="2"/>
  <c r="BE136" i="2"/>
  <c r="BI135" i="2"/>
  <c r="BH135" i="2"/>
  <c r="BG135" i="2"/>
  <c r="BF135" i="2"/>
  <c r="T135" i="2"/>
  <c r="R135" i="2"/>
  <c r="P135" i="2"/>
  <c r="BK135" i="2"/>
  <c r="J135" i="2"/>
  <c r="BE135" i="2"/>
  <c r="BI134" i="2"/>
  <c r="BH134" i="2"/>
  <c r="BG134" i="2"/>
  <c r="BF134" i="2"/>
  <c r="T134" i="2"/>
  <c r="R134" i="2"/>
  <c r="P134" i="2"/>
  <c r="BK134" i="2"/>
  <c r="J134" i="2"/>
  <c r="BE134" i="2"/>
  <c r="BI133" i="2"/>
  <c r="BH133" i="2"/>
  <c r="BG133" i="2"/>
  <c r="BF133" i="2"/>
  <c r="T133" i="2"/>
  <c r="R133" i="2"/>
  <c r="P133" i="2"/>
  <c r="BK133" i="2"/>
  <c r="J133" i="2"/>
  <c r="BE133" i="2"/>
  <c r="BI132" i="2"/>
  <c r="BH132" i="2"/>
  <c r="BG132" i="2"/>
  <c r="BF132" i="2"/>
  <c r="T132" i="2"/>
  <c r="R132" i="2"/>
  <c r="P132" i="2"/>
  <c r="BK132" i="2"/>
  <c r="J132" i="2"/>
  <c r="BE132" i="2"/>
  <c r="BI131" i="2"/>
  <c r="BH131" i="2"/>
  <c r="BG131" i="2"/>
  <c r="BF131" i="2"/>
  <c r="T131" i="2"/>
  <c r="R131" i="2"/>
  <c r="P131" i="2"/>
  <c r="BK131" i="2"/>
  <c r="J131" i="2"/>
  <c r="BE131" i="2"/>
  <c r="BI130" i="2"/>
  <c r="BH130" i="2"/>
  <c r="BG130" i="2"/>
  <c r="BF130" i="2"/>
  <c r="T130" i="2"/>
  <c r="R130" i="2"/>
  <c r="P130" i="2"/>
  <c r="BK130" i="2"/>
  <c r="J130" i="2"/>
  <c r="BE130" i="2"/>
  <c r="BI129" i="2"/>
  <c r="BH129" i="2"/>
  <c r="BG129" i="2"/>
  <c r="BF129" i="2"/>
  <c r="T129" i="2"/>
  <c r="R129" i="2"/>
  <c r="P129" i="2"/>
  <c r="BK129" i="2"/>
  <c r="J129" i="2"/>
  <c r="BE129" i="2"/>
  <c r="BI128" i="2"/>
  <c r="BH128" i="2"/>
  <c r="BG128" i="2"/>
  <c r="BF128" i="2"/>
  <c r="T128" i="2"/>
  <c r="R128" i="2"/>
  <c r="P128" i="2"/>
  <c r="BK128" i="2"/>
  <c r="J128" i="2"/>
  <c r="BE128" i="2"/>
  <c r="BI127" i="2"/>
  <c r="BH127" i="2"/>
  <c r="BG127" i="2"/>
  <c r="BF127" i="2"/>
  <c r="T127" i="2"/>
  <c r="R127" i="2"/>
  <c r="P127" i="2"/>
  <c r="BK127" i="2"/>
  <c r="J127" i="2"/>
  <c r="BE127" i="2"/>
  <c r="BI126" i="2"/>
  <c r="BH126" i="2"/>
  <c r="BG126" i="2"/>
  <c r="BF126" i="2"/>
  <c r="T126" i="2"/>
  <c r="R126" i="2"/>
  <c r="P126" i="2"/>
  <c r="BK126" i="2"/>
  <c r="J126" i="2"/>
  <c r="BE126" i="2"/>
  <c r="BI125" i="2"/>
  <c r="BH125" i="2"/>
  <c r="BG125" i="2"/>
  <c r="BF125" i="2"/>
  <c r="T125" i="2"/>
  <c r="R125" i="2"/>
  <c r="P125" i="2"/>
  <c r="BK125" i="2"/>
  <c r="J125" i="2"/>
  <c r="BE125" i="2"/>
  <c r="BI124" i="2"/>
  <c r="BH124" i="2"/>
  <c r="BG124" i="2"/>
  <c r="BF124" i="2"/>
  <c r="T124" i="2"/>
  <c r="R124" i="2"/>
  <c r="P124" i="2"/>
  <c r="BK124" i="2"/>
  <c r="J124" i="2"/>
  <c r="BE124" i="2"/>
  <c r="BI123" i="2"/>
  <c r="BH123" i="2"/>
  <c r="BG123" i="2"/>
  <c r="BF123" i="2"/>
  <c r="T123" i="2"/>
  <c r="R123" i="2"/>
  <c r="P123" i="2"/>
  <c r="BK123" i="2"/>
  <c r="J123" i="2"/>
  <c r="BE123" i="2"/>
  <c r="BI122" i="2"/>
  <c r="BH122" i="2"/>
  <c r="BG122" i="2"/>
  <c r="BF122" i="2"/>
  <c r="T122" i="2"/>
  <c r="R122" i="2"/>
  <c r="P122" i="2"/>
  <c r="BK122" i="2"/>
  <c r="J122" i="2"/>
  <c r="BE122" i="2"/>
  <c r="BI121" i="2"/>
  <c r="BH121" i="2"/>
  <c r="BG121" i="2"/>
  <c r="BF121" i="2"/>
  <c r="T121" i="2"/>
  <c r="R121" i="2"/>
  <c r="P121" i="2"/>
  <c r="BK121" i="2"/>
  <c r="J121" i="2"/>
  <c r="BE121" i="2"/>
  <c r="BI120" i="2"/>
  <c r="BH120" i="2"/>
  <c r="BG120" i="2"/>
  <c r="BF120" i="2"/>
  <c r="T120" i="2"/>
  <c r="R120" i="2"/>
  <c r="P120" i="2"/>
  <c r="BK120" i="2"/>
  <c r="J120" i="2"/>
  <c r="BE120" i="2"/>
  <c r="BI119" i="2"/>
  <c r="BH119" i="2"/>
  <c r="BG119" i="2"/>
  <c r="BF119" i="2"/>
  <c r="T119" i="2"/>
  <c r="R119" i="2"/>
  <c r="P119" i="2"/>
  <c r="BK119" i="2"/>
  <c r="J119" i="2"/>
  <c r="BE119" i="2"/>
  <c r="BI118" i="2"/>
  <c r="BH118" i="2"/>
  <c r="BG118" i="2"/>
  <c r="BF118" i="2"/>
  <c r="T118" i="2"/>
  <c r="R118" i="2"/>
  <c r="P118" i="2"/>
  <c r="BK118" i="2"/>
  <c r="J118" i="2"/>
  <c r="BE118" i="2"/>
  <c r="BI117" i="2"/>
  <c r="BH117" i="2"/>
  <c r="BG117" i="2"/>
  <c r="BF117" i="2"/>
  <c r="T117" i="2"/>
  <c r="R117" i="2"/>
  <c r="P117" i="2"/>
  <c r="BK117" i="2"/>
  <c r="J117" i="2"/>
  <c r="BE117" i="2"/>
  <c r="BI116" i="2"/>
  <c r="BH116" i="2"/>
  <c r="BG116" i="2"/>
  <c r="BF116" i="2"/>
  <c r="T116" i="2"/>
  <c r="R116" i="2"/>
  <c r="P116" i="2"/>
  <c r="BK116" i="2"/>
  <c r="J116" i="2"/>
  <c r="BE116" i="2"/>
  <c r="BI115" i="2"/>
  <c r="BH115" i="2"/>
  <c r="BG115" i="2"/>
  <c r="BF115" i="2"/>
  <c r="T115" i="2"/>
  <c r="R115" i="2"/>
  <c r="P115" i="2"/>
  <c r="BK115" i="2"/>
  <c r="J115" i="2"/>
  <c r="BE115" i="2"/>
  <c r="BI114" i="2"/>
  <c r="BH114" i="2"/>
  <c r="BG114" i="2"/>
  <c r="BF114" i="2"/>
  <c r="T114" i="2"/>
  <c r="R114" i="2"/>
  <c r="P114" i="2"/>
  <c r="BK114" i="2"/>
  <c r="J114" i="2"/>
  <c r="BE114" i="2"/>
  <c r="BI113" i="2"/>
  <c r="BH113" i="2"/>
  <c r="BG113" i="2"/>
  <c r="BF113" i="2"/>
  <c r="T113" i="2"/>
  <c r="R113" i="2"/>
  <c r="P113" i="2"/>
  <c r="BK113" i="2"/>
  <c r="J113" i="2"/>
  <c r="BE113" i="2"/>
  <c r="BI112" i="2"/>
  <c r="BH112" i="2"/>
  <c r="BG112" i="2"/>
  <c r="BF112" i="2"/>
  <c r="T112" i="2"/>
  <c r="R112" i="2"/>
  <c r="P112" i="2"/>
  <c r="BK112" i="2"/>
  <c r="J112" i="2"/>
  <c r="BE112" i="2"/>
  <c r="BI111" i="2"/>
  <c r="BH111" i="2"/>
  <c r="BG111" i="2"/>
  <c r="BF111" i="2"/>
  <c r="T111" i="2"/>
  <c r="R111" i="2"/>
  <c r="P111" i="2"/>
  <c r="BK111" i="2"/>
  <c r="J111" i="2"/>
  <c r="BE111" i="2"/>
  <c r="BI110" i="2"/>
  <c r="BH110" i="2"/>
  <c r="BG110" i="2"/>
  <c r="BF110" i="2"/>
  <c r="T110" i="2"/>
  <c r="R110" i="2"/>
  <c r="P110" i="2"/>
  <c r="BK110" i="2"/>
  <c r="J110" i="2"/>
  <c r="BE110" i="2"/>
  <c r="BI109" i="2"/>
  <c r="BH109" i="2"/>
  <c r="BG109" i="2"/>
  <c r="BF109" i="2"/>
  <c r="T109" i="2"/>
  <c r="R109" i="2"/>
  <c r="P109" i="2"/>
  <c r="BK109" i="2"/>
  <c r="J109" i="2"/>
  <c r="BE109" i="2"/>
  <c r="BI108" i="2"/>
  <c r="BH108" i="2"/>
  <c r="BG108" i="2"/>
  <c r="BF108" i="2"/>
  <c r="T108" i="2"/>
  <c r="R108" i="2"/>
  <c r="P108" i="2"/>
  <c r="BK108" i="2"/>
  <c r="J108" i="2"/>
  <c r="BE108" i="2"/>
  <c r="BI107" i="2"/>
  <c r="BH107" i="2"/>
  <c r="BG107" i="2"/>
  <c r="BF107" i="2"/>
  <c r="T107" i="2"/>
  <c r="R107" i="2"/>
  <c r="P107" i="2"/>
  <c r="BK107" i="2"/>
  <c r="J107" i="2"/>
  <c r="BE107" i="2"/>
  <c r="BI106" i="2"/>
  <c r="BH106" i="2"/>
  <c r="BG106" i="2"/>
  <c r="BF106" i="2"/>
  <c r="T106" i="2"/>
  <c r="R106" i="2"/>
  <c r="P106" i="2"/>
  <c r="BK106" i="2"/>
  <c r="J106" i="2"/>
  <c r="BE106" i="2"/>
  <c r="BI105" i="2"/>
  <c r="BH105" i="2"/>
  <c r="BG105" i="2"/>
  <c r="BF105" i="2"/>
  <c r="T105" i="2"/>
  <c r="R105" i="2"/>
  <c r="P105" i="2"/>
  <c r="BK105" i="2"/>
  <c r="J105" i="2"/>
  <c r="BE105" i="2"/>
  <c r="BI104" i="2"/>
  <c r="BH104" i="2"/>
  <c r="BG104" i="2"/>
  <c r="BF104" i="2"/>
  <c r="T104" i="2"/>
  <c r="R104" i="2"/>
  <c r="P104" i="2"/>
  <c r="BK104" i="2"/>
  <c r="J104" i="2"/>
  <c r="BE104" i="2"/>
  <c r="BI103" i="2"/>
  <c r="BH103" i="2"/>
  <c r="BG103" i="2"/>
  <c r="BF103" i="2"/>
  <c r="T103" i="2"/>
  <c r="R103" i="2"/>
  <c r="P103" i="2"/>
  <c r="BK103" i="2"/>
  <c r="J103" i="2"/>
  <c r="BE103" i="2"/>
  <c r="BI102" i="2"/>
  <c r="BH102" i="2"/>
  <c r="BG102" i="2"/>
  <c r="BF102" i="2"/>
  <c r="T102" i="2"/>
  <c r="R102" i="2"/>
  <c r="P102" i="2"/>
  <c r="BK102" i="2"/>
  <c r="J102" i="2"/>
  <c r="BE102" i="2"/>
  <c r="BI101" i="2"/>
  <c r="BH101" i="2"/>
  <c r="BG101" i="2"/>
  <c r="BF101" i="2"/>
  <c r="T101" i="2"/>
  <c r="R101" i="2"/>
  <c r="P101" i="2"/>
  <c r="BK101" i="2"/>
  <c r="J101" i="2"/>
  <c r="BE101" i="2"/>
  <c r="BI100" i="2"/>
  <c r="BH100" i="2"/>
  <c r="BG100" i="2"/>
  <c r="BF100" i="2"/>
  <c r="T100" i="2"/>
  <c r="R100" i="2"/>
  <c r="P100" i="2"/>
  <c r="BK100" i="2"/>
  <c r="J100" i="2"/>
  <c r="BE100" i="2"/>
  <c r="BI99" i="2"/>
  <c r="BH99" i="2"/>
  <c r="BG99" i="2"/>
  <c r="BF99" i="2"/>
  <c r="T99" i="2"/>
  <c r="R99" i="2"/>
  <c r="P99" i="2"/>
  <c r="BK99" i="2"/>
  <c r="J99" i="2"/>
  <c r="BE99" i="2"/>
  <c r="BI98" i="2"/>
  <c r="BH98" i="2"/>
  <c r="BG98" i="2"/>
  <c r="BF98" i="2"/>
  <c r="T98" i="2"/>
  <c r="R98" i="2"/>
  <c r="P98" i="2"/>
  <c r="BK98" i="2"/>
  <c r="J98" i="2"/>
  <c r="BE98" i="2"/>
  <c r="BI97" i="2"/>
  <c r="BH97" i="2"/>
  <c r="BG97" i="2"/>
  <c r="BF97" i="2"/>
  <c r="T97" i="2"/>
  <c r="R97" i="2"/>
  <c r="P97" i="2"/>
  <c r="BK97" i="2"/>
  <c r="J97" i="2"/>
  <c r="BE97" i="2"/>
  <c r="BI96" i="2"/>
  <c r="BH96" i="2"/>
  <c r="BG96" i="2"/>
  <c r="BF96" i="2"/>
  <c r="T96" i="2"/>
  <c r="R96" i="2"/>
  <c r="P96" i="2"/>
  <c r="BK96" i="2"/>
  <c r="J96" i="2"/>
  <c r="BE96" i="2"/>
  <c r="BI95" i="2"/>
  <c r="BH95" i="2"/>
  <c r="BG95" i="2"/>
  <c r="BF95" i="2"/>
  <c r="T95" i="2"/>
  <c r="R95" i="2"/>
  <c r="P95" i="2"/>
  <c r="BK95" i="2"/>
  <c r="J95" i="2"/>
  <c r="BE95" i="2"/>
  <c r="BI94" i="2"/>
  <c r="BH94" i="2"/>
  <c r="BG94" i="2"/>
  <c r="BF94" i="2"/>
  <c r="T94" i="2"/>
  <c r="R94" i="2"/>
  <c r="P94" i="2"/>
  <c r="BK94" i="2"/>
  <c r="J94" i="2"/>
  <c r="BE94" i="2"/>
  <c r="BI93" i="2"/>
  <c r="BH93" i="2"/>
  <c r="BG93" i="2"/>
  <c r="BF93" i="2"/>
  <c r="T93" i="2"/>
  <c r="R93" i="2"/>
  <c r="P93" i="2"/>
  <c r="BK93" i="2"/>
  <c r="J93" i="2"/>
  <c r="BE93" i="2"/>
  <c r="BI92" i="2"/>
  <c r="BH92" i="2"/>
  <c r="BG92" i="2"/>
  <c r="BF92" i="2"/>
  <c r="T92" i="2"/>
  <c r="R92" i="2"/>
  <c r="P92" i="2"/>
  <c r="BK92" i="2"/>
  <c r="J92" i="2"/>
  <c r="BE92" i="2"/>
  <c r="BI91" i="2"/>
  <c r="BH91" i="2"/>
  <c r="BG91" i="2"/>
  <c r="BF91" i="2"/>
  <c r="T91" i="2"/>
  <c r="R91" i="2"/>
  <c r="P91" i="2"/>
  <c r="BK91" i="2"/>
  <c r="J91" i="2"/>
  <c r="BE91" i="2"/>
  <c r="BI90" i="2"/>
  <c r="BH90" i="2"/>
  <c r="BG90" i="2"/>
  <c r="BF90" i="2"/>
  <c r="T90" i="2"/>
  <c r="R90" i="2"/>
  <c r="P90" i="2"/>
  <c r="BK90" i="2"/>
  <c r="J90" i="2"/>
  <c r="BE90" i="2"/>
  <c r="BI89" i="2"/>
  <c r="F39" i="2"/>
  <c r="BD56" i="1" s="1"/>
  <c r="BD55" i="1" s="1"/>
  <c r="BD54" i="1" s="1"/>
  <c r="W33" i="1" s="1"/>
  <c r="BH89" i="2"/>
  <c r="F38" i="2" s="1"/>
  <c r="BC56" i="1" s="1"/>
  <c r="BG89" i="2"/>
  <c r="F37" i="2"/>
  <c r="BB56" i="1" s="1"/>
  <c r="BB55" i="1" s="1"/>
  <c r="BF89" i="2"/>
  <c r="J36" i="2" s="1"/>
  <c r="AW56" i="1" s="1"/>
  <c r="T89" i="2"/>
  <c r="R89" i="2"/>
  <c r="P89" i="2"/>
  <c r="BK89" i="2"/>
  <c r="J89" i="2"/>
  <c r="BE89" i="2" s="1"/>
  <c r="J85" i="2"/>
  <c r="J84" i="2"/>
  <c r="F84" i="2"/>
  <c r="F82" i="2"/>
  <c r="E80" i="2"/>
  <c r="J59" i="2"/>
  <c r="J58" i="2"/>
  <c r="F58" i="2"/>
  <c r="F56" i="2"/>
  <c r="E54" i="2"/>
  <c r="J20" i="2"/>
  <c r="E20" i="2"/>
  <c r="F85" i="2" s="1"/>
  <c r="F59" i="2"/>
  <c r="J19" i="2"/>
  <c r="J14" i="2"/>
  <c r="J82" i="2" s="1"/>
  <c r="J56" i="2"/>
  <c r="E7" i="2"/>
  <c r="E50" i="2" s="1"/>
  <c r="E76" i="2"/>
  <c r="AS55" i="1"/>
  <c r="AS54" i="1"/>
  <c r="L50" i="1"/>
  <c r="AM50" i="1"/>
  <c r="AM49" i="1"/>
  <c r="L49" i="1"/>
  <c r="AM47" i="1"/>
  <c r="L47" i="1"/>
  <c r="L45" i="1"/>
  <c r="L44" i="1"/>
  <c r="AX55" i="1" l="1"/>
  <c r="BB54" i="1"/>
  <c r="R88" i="2"/>
  <c r="J262" i="2"/>
  <c r="J65" i="2" s="1"/>
  <c r="BK261" i="2"/>
  <c r="J261" i="2" s="1"/>
  <c r="J64" i="2" s="1"/>
  <c r="AT57" i="1"/>
  <c r="J35" i="4"/>
  <c r="AV58" i="1" s="1"/>
  <c r="AT58" i="1" s="1"/>
  <c r="F35" i="4"/>
  <c r="AZ58" i="1" s="1"/>
  <c r="J35" i="2"/>
  <c r="AV56" i="1" s="1"/>
  <c r="AT56" i="1" s="1"/>
  <c r="F35" i="2"/>
  <c r="AZ56" i="1" s="1"/>
  <c r="AZ55" i="1" s="1"/>
  <c r="BC55" i="1"/>
  <c r="AU55" i="1"/>
  <c r="AU54" i="1" s="1"/>
  <c r="J32" i="4"/>
  <c r="J63" i="4"/>
  <c r="J32" i="3"/>
  <c r="J63" i="3"/>
  <c r="BK88" i="2"/>
  <c r="J88" i="2" s="1"/>
  <c r="F36" i="2"/>
  <c r="BA56" i="1" s="1"/>
  <c r="BA55" i="1" s="1"/>
  <c r="F36" i="3"/>
  <c r="BA57" i="1" s="1"/>
  <c r="F36" i="4"/>
  <c r="BA58" i="1" s="1"/>
  <c r="J56" i="3"/>
  <c r="F59" i="3"/>
  <c r="F35" i="3"/>
  <c r="AZ57" i="1" s="1"/>
  <c r="J56" i="4"/>
  <c r="F59" i="4"/>
  <c r="AW55" i="1" l="1"/>
  <c r="BA54" i="1"/>
  <c r="AV55" i="1"/>
  <c r="AZ54" i="1"/>
  <c r="W31" i="1"/>
  <c r="AX54" i="1"/>
  <c r="J32" i="2"/>
  <c r="J63" i="2"/>
  <c r="AG58" i="1"/>
  <c r="AN58" i="1" s="1"/>
  <c r="J41" i="4"/>
  <c r="AG57" i="1"/>
  <c r="AN57" i="1" s="1"/>
  <c r="J41" i="3"/>
  <c r="BC54" i="1"/>
  <c r="AY55" i="1"/>
  <c r="W29" i="1" l="1"/>
  <c r="AV54" i="1"/>
  <c r="AY54" i="1"/>
  <c r="W32" i="1"/>
  <c r="AG56" i="1"/>
  <c r="J41" i="2"/>
  <c r="AT55" i="1"/>
  <c r="W30" i="1"/>
  <c r="AW54" i="1"/>
  <c r="AK30" i="1" s="1"/>
  <c r="AT54" i="1" l="1"/>
  <c r="AK29" i="1"/>
  <c r="AN56" i="1"/>
  <c r="AG55" i="1"/>
  <c r="AG54" i="1" l="1"/>
  <c r="AN55" i="1"/>
  <c r="AK26" i="1" l="1"/>
  <c r="AK35" i="1" s="1"/>
  <c r="AN54" i="1"/>
</calcChain>
</file>

<file path=xl/sharedStrings.xml><?xml version="1.0" encoding="utf-8"?>
<sst xmlns="http://schemas.openxmlformats.org/spreadsheetml/2006/main" count="4093" uniqueCount="1066">
  <si>
    <t>Export Komplet</t>
  </si>
  <si>
    <t/>
  </si>
  <si>
    <t>2.0</t>
  </si>
  <si>
    <t>ZAMOK</t>
  </si>
  <si>
    <t>False</t>
  </si>
  <si>
    <t>{e5f84bfb-2582-4077-b7a7-5ab19a987947}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</si>
  <si>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</si>
  <si>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</si>
  <si>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</si>
  <si>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</si>
  <si>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</si>
  <si>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</si>
  <si>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</si>
  <si>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</si>
  <si>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77_1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</si>
  <si>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</si>
  <si>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</si>
  <si>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Údržba, opravy a odstraňování závad u SSZT 2019 - SSZT Nymburk</t>
  </si>
  <si>
    <t>0,1</t>
  </si>
  <si>
    <t>KSO:</t>
  </si>
  <si>
    <t>CC-CZ:</t>
  </si>
  <si>
    <t>1</t>
  </si>
  <si>
    <t>Místo:</t>
  </si>
  <si>
    <t>Středočeský kraj</t>
  </si>
  <si>
    <t>Datum:</t>
  </si>
  <si>
    <t>1. 2. 2019</t>
  </si>
  <si>
    <t>10</t>
  </si>
  <si>
    <t>100</t>
  </si>
  <si>
    <t>Zadavatel:</t>
  </si>
  <si>
    <t>IČ:</t>
  </si>
  <si>
    <t>70994234</t>
  </si>
  <si>
    <t>Správa železniční dopravní cesty,státní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</si>
  <si>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</si>
  <si>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</si>
  <si>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</si>
  <si>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</si>
  <si>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</si>
  <si>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</si>
  <si>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</si>
  <si>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</si>
  <si>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</si>
  <si>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</si>
  <si>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</si>
  <si>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</si>
  <si>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</si>
  <si>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</si>
  <si>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</si>
  <si>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</si>
  <si>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</si>
  <si>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</si>
  <si>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</si>
  <si>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</si>
  <si>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</si>
  <si>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</si>
  <si>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</si>
  <si>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</si>
  <si>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</si>
  <si>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</si>
  <si>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</si>
  <si>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</si>
  <si>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</si>
  <si>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</si>
  <si>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</si>
  <si>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</si>
  <si>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</si>
  <si>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</si>
  <si>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</si>
  <si>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</si>
  <si>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</si>
  <si>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</si>
  <si>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</si>
  <si>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</si>
  <si>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</si>
  <si>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</si>
  <si>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</si>
  <si>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</si>
  <si>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</si>
  <si>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</si>
  <si>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</si>
  <si>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</si>
  <si>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SO_01</t>
  </si>
  <si>
    <t>Havarijní opravy</t>
  </si>
  <si>
    <t>STA</t>
  </si>
  <si>
    <t>{d042925b-6018-4f35-bfb2-10b4fec21554}</t>
  </si>
  <si>
    <t>2</t>
  </si>
  <si>
    <t>/</t>
  </si>
  <si>
    <t>PS-01</t>
  </si>
  <si>
    <t>UOŽI</t>
  </si>
  <si>
    <t>Soupis</t>
  </si>
  <si>
    <t>{0bfaba37-8a9a-40dd-b4c6-8675b2eb17da}</t>
  </si>
  <si>
    <t>PS-02</t>
  </si>
  <si>
    <t>URS</t>
  </si>
  <si>
    <t>{64071db5-aad1-4196-b387-5f24b9f4e8c3}</t>
  </si>
  <si>
    <t>PS-03</t>
  </si>
  <si>
    <t>doprava</t>
  </si>
  <si>
    <t>{928715c9-67be-45cb-bd67-bd9af3ab8063}</t>
  </si>
  <si>
    <t>KRYCÍ LIST SOUPISU PRACÍ</t>
  </si>
  <si>
    <t>Objekt:</t>
  </si>
  <si>
    <t>SO_01 - Havarijní opravy</t>
  </si>
  <si>
    <t>Soupis:</t>
  </si>
  <si>
    <t>PS-01 - UOŽI</t>
  </si>
  <si>
    <t xml:space="preserve"> Smetanová Silvie</t>
  </si>
  <si>
    <t>REKAPITULACE ČLENĚNÍ SOUPISU PRACÍ</t>
  </si>
  <si>
    <t>Kód dílu - Popis</t>
  </si>
  <si>
    <t>Cena celkem [CZK]</t>
  </si>
  <si>
    <t>Náklady ze soupisu prací</t>
  </si>
  <si>
    <t>-1</t>
  </si>
  <si>
    <t>HSV -  Práce a dodávky HSV</t>
  </si>
  <si>
    <t xml:space="preserve">    1 -  Zemní práce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</si>
  <si>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</si>
  <si>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</si>
  <si>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</si>
  <si>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</si>
  <si>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</si>
  <si>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</si>
  <si>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</si>
  <si>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</si>
  <si>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</si>
  <si>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</si>
  <si>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</si>
  <si>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</si>
  <si>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</si>
  <si>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</si>
  <si>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31</t>
  </si>
  <si>
    <t>K</t>
  </si>
  <si>
    <t>7590115005</t>
  </si>
  <si>
    <t>Montáž objektu rozměru do 2,5 x 3,6 m - usazení na základy, zatažení kabelů a zřízení kabelové rezervy, opravný nátěr. Neobsahuje výkop a zához jam</t>
  </si>
  <si>
    <t>kus</t>
  </si>
  <si>
    <t>Sborník UOŽI 01 2019</t>
  </si>
  <si>
    <t>4</t>
  </si>
  <si>
    <t>ROZPOCET</t>
  </si>
  <si>
    <t>489515617</t>
  </si>
  <si>
    <t>32</t>
  </si>
  <si>
    <t>7590115020</t>
  </si>
  <si>
    <t>Montáž objektu nosného rámu se stříškou - usazení konstrukce na základy</t>
  </si>
  <si>
    <t>1218469100</t>
  </si>
  <si>
    <t>33</t>
  </si>
  <si>
    <t>7590115030</t>
  </si>
  <si>
    <t>Montáž objektu střechy sedlové nebo valbové rel. domku rozměru do 3x3 m</t>
  </si>
  <si>
    <t>-1932945222</t>
  </si>
  <si>
    <t>34</t>
  </si>
  <si>
    <t>7590117010</t>
  </si>
  <si>
    <t>Demontáž objektu rozměru do 6,0 x 3,0 m - včetně odpojení zařízení od kabelových rozvodů</t>
  </si>
  <si>
    <t>-389273607</t>
  </si>
  <si>
    <t>35</t>
  </si>
  <si>
    <t>7590127025</t>
  </si>
  <si>
    <t>Demontáž skříně ŠM, PSK, SKP, SPP, KS - včetně odpojení zařízení od kabelových rozvodů</t>
  </si>
  <si>
    <t>508122824</t>
  </si>
  <si>
    <t>36</t>
  </si>
  <si>
    <t>7590137062</t>
  </si>
  <si>
    <t>Demontáž rozdělovače kabelového zabezpečovacího KR 32 svorek pro 1+4 kabely</t>
  </si>
  <si>
    <t>-1209409952</t>
  </si>
  <si>
    <t>37</t>
  </si>
  <si>
    <t>7590145046</t>
  </si>
  <si>
    <t>Montáž závěru kabelového zabezpečovacího na zemní podpěru UPMP - úplná montáž závěru, zatažení kabelu, měření izolačního stavu, jednostranné číslování. Bez provedení zemních prací, zhotovení a zapojení kabelové formy</t>
  </si>
  <si>
    <t>219254217</t>
  </si>
  <si>
    <t>40</t>
  </si>
  <si>
    <t>7590525222</t>
  </si>
  <si>
    <t>Montáž kabelu návěstního s jádrem 0,8 mm Cu TCEKEZE do 50 XN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</si>
  <si>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m</t>
  </si>
  <si>
    <t>2102614200</t>
  </si>
  <si>
    <t>41</t>
  </si>
  <si>
    <t>7590525230</t>
  </si>
  <si>
    <t>Montáž kabelu návěstního volně uloženého s jádrem 1 mm Cu TCEKEZE, TCEKFE, TCEKPFLEY, TCEKPFLEZE do 7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</si>
  <si>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-1373532644</t>
  </si>
  <si>
    <t>42</t>
  </si>
  <si>
    <t>7590525231</t>
  </si>
  <si>
    <t>Montáž kabelu návěstního volně uloženého s jádrem 1 mm Cu TCEKEZE, TCEKFE, TCEKPFLEY, TCEKPFLEZE do 16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</si>
  <si>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1612053719</t>
  </si>
  <si>
    <t>43</t>
  </si>
  <si>
    <t>7590525233</t>
  </si>
  <si>
    <t>Montáž kabelu návěstního volně uloženého s jádrem 1 mm Cu TCEKEZE, TCEKFE, TCEKPFLEY, TCEKPFLEZE do 61 P - příprava kabelového bubnu a přistavení na místo tažení, odvinutí, naměření, odřezání a uložení kabelu do kabelového lože nebo žlabu, protažení překážkami, včetně přípravných a závěrečných prací, přeměření izolačního stavu kabelu, uzavření konců kabelu, přemístění kabelového bubnu</t>
  </si>
  <si>
    <t>545229888</t>
  </si>
  <si>
    <t>44</t>
  </si>
  <si>
    <t>7590525401</t>
  </si>
  <si>
    <t>Montáž spojky rovné metalické do 5 XN</t>
  </si>
  <si>
    <t>1185098483</t>
  </si>
  <si>
    <t>45</t>
  </si>
  <si>
    <t>7590525410</t>
  </si>
  <si>
    <t>Montáž spojky rovné pro plastové kabely párové rovné o průměru 1,0 mm PE plášť bez pancíře S 1 do 6 žil - přistavení elektrického agregátu, změření izolačního odporu, vlastní montáž spojky, sestavení montážního stojanu, upnutí kabelu do stojanu, spojení žil, svaření spojky, uvolnění kabelu, uložení spojky v jámě</t>
  </si>
  <si>
    <t>-878273819</t>
  </si>
  <si>
    <t>46</t>
  </si>
  <si>
    <t>7590525411</t>
  </si>
  <si>
    <t>Montáž spojky rovné pro plastové kabely párové rovné o průměru 1,0 mm PE plášť bez pancíře S 1 do 8 žil - přistavení elektrického agregátu, změření izolačního odporu, vlastní montáž spojky, sestavení montážního stojanu, upnutí kabelu do stojanu, spojení žil, svaření spojky, uvolnění kabelu, uložení spojky v jámě</t>
  </si>
  <si>
    <t>1066336565</t>
  </si>
  <si>
    <t>47</t>
  </si>
  <si>
    <t>7590525412</t>
  </si>
  <si>
    <t>Montáž spojky rovné pro plastové kabely párové rovné o průměru 1,0 mm PE plášť bez pancíře S 1 do 14 žil - přistavení elektrického agregátu, změření izolačního odporu, vlastní montáž spojky, sestavení montážního stojanu, upnutí kabelu do stojanu, spojení žil, svaření spojky, uvolnění kabelu, uložení spojky v jámě</t>
  </si>
  <si>
    <t>950701022</t>
  </si>
  <si>
    <t>48</t>
  </si>
  <si>
    <t>7590525413</t>
  </si>
  <si>
    <t>Montáž spojky rovné pro plastové kabely párové rovné o průměru 1,0 mm PE plášť bez pancíře S 1 do 24 žil - přistavení elektrického agregátu, změření izolačního odporu, vlastní montáž spojky, sestavení montážního stojanu, upnutí kabelu do stojanu, spojení žil, svaření spojky, uvolnění kabelu, uložení spojky v jámě</t>
  </si>
  <si>
    <t>321177836</t>
  </si>
  <si>
    <t>49</t>
  </si>
  <si>
    <t>7590525414</t>
  </si>
  <si>
    <t>Montáž spojky rovné pro plastové kabely párové rovné o průměru 1,0 mm PE plášť bez pancíře S 1 do 32 žil - přistavení elektrického agregátu, změření izolačního odporu, vlastní montáž spojky, sestavení montážního stojanu, upnutí kabelu do stojanu, spojení žil, svaření spojky, uvolnění kabelu, uložení spojky v jámě</t>
  </si>
  <si>
    <t>-1475856813</t>
  </si>
  <si>
    <t>50</t>
  </si>
  <si>
    <t>7590525416</t>
  </si>
  <si>
    <t>Montáž spojky rovné pro plastové kabely párové rovné o průměru 1,0 mm PE plášť bez pancíře S 2 do 48 žil - přistavení elektrického agregátu, změření izolačního odporu, vlastní montáž spojky, sestavení montážního stojanu, upnutí kabelu do stojanu, spojení žil, svaření spojky, uvolnění kabelu, uložení spojky v jámě</t>
  </si>
  <si>
    <t>-106511994</t>
  </si>
  <si>
    <t>51</t>
  </si>
  <si>
    <t>7590525418</t>
  </si>
  <si>
    <t>Montáž spojky rovné pro plastové kabely párové rovné o průměru 1,0 mm PE plášť bez pancíře S 2 do 96 žil - přistavení elektrického agregátu, změření izolačního odporu, vlastní montáž spojky, sestavení montážního stojanu, upnutí kabelu do stojanu, spojení žil, svaření spojky, uvolnění kabelu, uložení spojky v jámě</t>
  </si>
  <si>
    <t>1663026023</t>
  </si>
  <si>
    <t>52</t>
  </si>
  <si>
    <t>7590525600</t>
  </si>
  <si>
    <t>Přepojení kabelu za provozu ve 2 spojkách do 100 žil</t>
  </si>
  <si>
    <t>žíla</t>
  </si>
  <si>
    <t>-1710057590</t>
  </si>
  <si>
    <t>53</t>
  </si>
  <si>
    <t>7590525790</t>
  </si>
  <si>
    <t>Montáž sady svorkovnic WAGO na DIN lištu</t>
  </si>
  <si>
    <t>85171001</t>
  </si>
  <si>
    <t>54</t>
  </si>
  <si>
    <t>7590535100</t>
  </si>
  <si>
    <t>Propojování stávajících kabelů v jedné kynetě 2 kabelů</t>
  </si>
  <si>
    <t>393903149</t>
  </si>
  <si>
    <t>55</t>
  </si>
  <si>
    <t>7590545070</t>
  </si>
  <si>
    <t>Montáž ukončení kabelu CYKY 4x10 ve stojanu závor nebo rozvaděči - zatažení kabelu a jeho upevnění, odstranění pláště, rozpletení, odizolování žil, prozvonění a zapojení na svorkovnici</t>
  </si>
  <si>
    <t>2030983019</t>
  </si>
  <si>
    <t>56</t>
  </si>
  <si>
    <t>7590555102</t>
  </si>
  <si>
    <t>Montáž formy pro kabely TCEKE, TCEKFY, TCEKY, TCEKEZE, TCEKEY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</si>
  <si>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1540919911</t>
  </si>
  <si>
    <t>57</t>
  </si>
  <si>
    <t>7590555104</t>
  </si>
  <si>
    <t>Montáž formy pro kabely TCEKE, TCEKFY, TCEKY, TCEKEZE, TCEKEY do 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</si>
  <si>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-875907403</t>
  </si>
  <si>
    <t>58</t>
  </si>
  <si>
    <t>7590555106</t>
  </si>
  <si>
    <t>Montáž formy pro kabely TCEKE, TCEKFY, TCEKY, TCEKEZE, TCEKEY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</si>
  <si>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472894615</t>
  </si>
  <si>
    <t>59</t>
  </si>
  <si>
    <t>7590555110</t>
  </si>
  <si>
    <t>Montáž formy pro kabely TCEKE, TCEKFY, TCEKY, TCEKEZE, TCEKEY do 16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</si>
  <si>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-651733286</t>
  </si>
  <si>
    <t>60</t>
  </si>
  <si>
    <t>7590555132</t>
  </si>
  <si>
    <t>Montáž forma pro kabely TCEKPFLE, TCEKPFLEY, TCEKPFLEZE, TCEKPFLEZY do 3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</si>
  <si>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-1871005027</t>
  </si>
  <si>
    <t>61</t>
  </si>
  <si>
    <t>7590555134</t>
  </si>
  <si>
    <t>Montáž forma pro kabely TCEKPFLE, TCEKPFLEY, TCEKPFLEZE, TCEKPFLEZY do 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</si>
  <si>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-542900421</t>
  </si>
  <si>
    <t>62</t>
  </si>
  <si>
    <t>7590555136</t>
  </si>
  <si>
    <t>Montáž forma pro kabely TCEKPFLE, TCEKPFLEY, TCEKPFLEZE, TCEKPFLEZY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</si>
  <si>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1235347922</t>
  </si>
  <si>
    <t>63</t>
  </si>
  <si>
    <t>7590555138</t>
  </si>
  <si>
    <t>Montáž forma pro kabely TCEKPFLE, TCEKPFLEY, TCEKPFLEZE, TCEKPFLEZY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</si>
  <si>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-1013776894</t>
  </si>
  <si>
    <t>64</t>
  </si>
  <si>
    <t>7590555140</t>
  </si>
  <si>
    <t>Montáž forma pro kabely TCEKPFLE, TCEKPFLEY, TCEKPFLEZE, TCEKPFLEZY do 16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</si>
  <si>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1683006428</t>
  </si>
  <si>
    <t>65</t>
  </si>
  <si>
    <t>7590555142</t>
  </si>
  <si>
    <t>Montáž forma pro kabely TCEKPFLE, TCEKPFLEY, TCEKPFLEZE, TCEKPFLEZY do 24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</si>
  <si>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-1157560634</t>
  </si>
  <si>
    <t>66</t>
  </si>
  <si>
    <t>7590555166</t>
  </si>
  <si>
    <t>Montáž forma pro kabely TCEKE, TCEKFY,TCEKY, TCEKEZE, TCEKEY na svorkovnici WAGO do 7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</si>
  <si>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-875972766</t>
  </si>
  <si>
    <t>67</t>
  </si>
  <si>
    <t>7590555168</t>
  </si>
  <si>
    <t>Montáž forma pro kabely TCEKE, TCEKFY,TCEKY, TCEKEZE, TCEKEY na svorkovnici WAGO do 12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</si>
  <si>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635402386</t>
  </si>
  <si>
    <t>68</t>
  </si>
  <si>
    <t>7590555170</t>
  </si>
  <si>
    <t>Montáž forma pro kabely TCEKE, TCEKFY,TCEKY, TCEKEZE, TCEKEY na svorkovnici WAGO do 16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</si>
  <si>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1994993539</t>
  </si>
  <si>
    <t>69</t>
  </si>
  <si>
    <t>7590555174</t>
  </si>
  <si>
    <t>Montáž forma pro kabely TCEKE, TCEKFY,TCEKY, TCEKEZE, TCEKEY na svorkovnici WAGO do 30 P 1,0 - odstranění pláště na jednom konci kabelu, odstranění izolace z konců žil na svorkovnici, zhotovení vodní zábrany, zformování a konečná úprava kabelu, kontrolní a závěrečné měření na kabelu, zapojení po měření, montáž příchytky a štítku kabelové formy</t>
  </si>
  <si>
    <t>2124655110</t>
  </si>
  <si>
    <t>70</t>
  </si>
  <si>
    <t>7590555394</t>
  </si>
  <si>
    <t>Montáž svorkovnice AŽD 12 dílná</t>
  </si>
  <si>
    <t>878859242</t>
  </si>
  <si>
    <t>71</t>
  </si>
  <si>
    <t>7590555455</t>
  </si>
  <si>
    <t>Značení trasy vedení</t>
  </si>
  <si>
    <t>-707793561</t>
  </si>
  <si>
    <t>73</t>
  </si>
  <si>
    <t>7590715032</t>
  </si>
  <si>
    <t>Montáž světelného návěstidla jednostranného stožárového se 2 svítilnami - sestavení kompletního návěstidla bez označení štítky, postavení návěstidla včetně transformátorové skříně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</si>
  <si>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1098817185</t>
  </si>
  <si>
    <t>74</t>
  </si>
  <si>
    <t>7590715034</t>
  </si>
  <si>
    <t>Montáž světelného návěstidla jednostranného stožárového se 3 svítilnami - sestavení kompletního návěstidla bez označení štítky, postavení návěstidla včetně transformátorové skříně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</si>
  <si>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1577502475</t>
  </si>
  <si>
    <t>75</t>
  </si>
  <si>
    <t>7590715036</t>
  </si>
  <si>
    <t>Montáž světelného návěstidla jednostranného stožárového se 4 svítilnami - sestavení kompletního návěstidla bez označení štítky, postavení návěstidla včetně transformátorové skříně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</si>
  <si>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315204804</t>
  </si>
  <si>
    <t>76</t>
  </si>
  <si>
    <t>7590715042</t>
  </si>
  <si>
    <t>Montáž světelného návěstidla jednostranného stožárového s 5 svítilnami - sestavení kompletního návěstidla bez označení štítky, postavení návěstidla včetně transformátorové skříně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</si>
  <si>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1628922654</t>
  </si>
  <si>
    <t>77</t>
  </si>
  <si>
    <t>7590715050</t>
  </si>
  <si>
    <t>Montáž světelného návěstidla jednostranného stožárového se 6 svítilnami a ukazatelem rychlosti - sestavení kompletního návěstidla bez označení štítky, postavení návěstidla včetně transformátorové skříně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</si>
  <si>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-414809553</t>
  </si>
  <si>
    <t>78</t>
  </si>
  <si>
    <t>7590715144</t>
  </si>
  <si>
    <t>Montáž světelného návěstidla trpasličího na plastový základ ZTN s 5 svítilnami - sestavení kompletního návěstidla bez označení štítky, postavení návěstidla na základ, montáž transformátoru do skříně nebo návěstní svítilny, propojení se svorkovnicemi a svítilnami včetně dodání vodičů, montáž obdélníkové tabulky, nasměrování návěstidla, nátěr. Bez ukončení a zapojení zemního kabelu</t>
  </si>
  <si>
    <t>-894772019</t>
  </si>
  <si>
    <t>79</t>
  </si>
  <si>
    <t>7590717032</t>
  </si>
  <si>
    <t>Demontáž světelného návěstidla jednostranného stožárového se 2 svítilnami - bez bourání (demontáže) základu</t>
  </si>
  <si>
    <t>468952141</t>
  </si>
  <si>
    <t>80</t>
  </si>
  <si>
    <t>7590717034</t>
  </si>
  <si>
    <t>Demontáž světelného návěstidla jednostranného stožárového se 3 svítilnami - bez bourání (demontáže) základu</t>
  </si>
  <si>
    <t>1480131780</t>
  </si>
  <si>
    <t>81</t>
  </si>
  <si>
    <t>7590717036</t>
  </si>
  <si>
    <t>Demontáž světelného návěstidla jednostranného stožárového se 4 svítilnami - bez bourání (demontáže) základu</t>
  </si>
  <si>
    <t>-2072369249</t>
  </si>
  <si>
    <t>82</t>
  </si>
  <si>
    <t>7590717042</t>
  </si>
  <si>
    <t>Demontáž světelného návěstidla jednostranného stožárového s 5 svítilnami - bez bourání (demontáže) základu</t>
  </si>
  <si>
    <t>1580653517</t>
  </si>
  <si>
    <t>83</t>
  </si>
  <si>
    <t>7590717050</t>
  </si>
  <si>
    <t>Demontáž světelného návěstidla jednostranného stožárového se 6 svítilnami a ukazatelem rychlosti - bez bourání (demontáže) základu</t>
  </si>
  <si>
    <t>788589935</t>
  </si>
  <si>
    <t>84</t>
  </si>
  <si>
    <t>7590717128</t>
  </si>
  <si>
    <t>Demontáž světelného návěstidla trpasličího z betonového základu s 5 svítilnami - bez bourání (demontáže) základu</t>
  </si>
  <si>
    <t>1378388887</t>
  </si>
  <si>
    <t>85</t>
  </si>
  <si>
    <t>7590725040</t>
  </si>
  <si>
    <t>Montáž doplňujících součástí ke světelnému návěstidlu označovacího pásu velkého</t>
  </si>
  <si>
    <t>-528839817</t>
  </si>
  <si>
    <t>86</t>
  </si>
  <si>
    <t>7590725042</t>
  </si>
  <si>
    <t>Montáž doplňujících součástí ke světelnému návěstidlu označovacího pásu malého</t>
  </si>
  <si>
    <t>-455236639</t>
  </si>
  <si>
    <t>87</t>
  </si>
  <si>
    <t>7590725046</t>
  </si>
  <si>
    <t>Montáž doplňujících součástí ke světelnému návěstidlu označovacího štítku</t>
  </si>
  <si>
    <t>533879782</t>
  </si>
  <si>
    <t>88</t>
  </si>
  <si>
    <t>7590725070</t>
  </si>
  <si>
    <t>Zatmelení skříně návěstního transformátoru</t>
  </si>
  <si>
    <t>-409366132</t>
  </si>
  <si>
    <t>89</t>
  </si>
  <si>
    <t>7590727042</t>
  </si>
  <si>
    <t>Demontáž součástí ke světelnému návěstidlu označovacího pásu malého</t>
  </si>
  <si>
    <t>-1764815007</t>
  </si>
  <si>
    <t>95</t>
  </si>
  <si>
    <t>7592815040</t>
  </si>
  <si>
    <t>Montáž plastového výstražníku AŽD 97 s 1 skříní a se závorou AŽD - 99 - smontování kompletního výstražníku, označení označovacími štítky, postavení výstražníku včetně transformátorové skříně na základ, montáž transformátorů do skříně a propojení, zatažení kabelu bez zhotovení a zapojení kabelové formy, nátěr. Bez provedení ochrany proti vlivu trakcí</t>
  </si>
  <si>
    <t>-742324682</t>
  </si>
  <si>
    <t>96</t>
  </si>
  <si>
    <t>7592815042</t>
  </si>
  <si>
    <t>Montáž plastového výstražníku AŽD 97 se 2 skříněmi a se závorou AŽD - 99 - smontování kompletního výstražníku, označení označovacími štítky, postavení výstražníku včetně transformátorové skříně na základ, montáž transformátorů do skříně a propojení, zatažení kabelu bez zhotovení a zapojení kabelové formy, nátěr. Bez provedení ochrany proti vlivu trakcí</t>
  </si>
  <si>
    <t>-34519846</t>
  </si>
  <si>
    <t>97</t>
  </si>
  <si>
    <t>7592815044</t>
  </si>
  <si>
    <t>Montáž plastového výstražníku AŽD 97 s jednou skříní - smontování kompletního výstražníku, označení označovacími štítky, postavení výstražníku včetně transformátorové skříně na základ, montáž transformátorů do skříně a propojení, zatažení kabelu bez zhotovení a zapojení kabelové formy, nátěr. Bez provedení ochrany proti vlivu trakcí</t>
  </si>
  <si>
    <t>1386938713</t>
  </si>
  <si>
    <t>98</t>
  </si>
  <si>
    <t>7592817010</t>
  </si>
  <si>
    <t>Demontáž výstražníku</t>
  </si>
  <si>
    <t>-213053911</t>
  </si>
  <si>
    <t>99</t>
  </si>
  <si>
    <t>7592825010</t>
  </si>
  <si>
    <t>Montáž součástí výstražníku nosiče výstražníku</t>
  </si>
  <si>
    <t>-1281220969</t>
  </si>
  <si>
    <t>7592825020</t>
  </si>
  <si>
    <t>Montáž součástí výstražníku štítu označovacího</t>
  </si>
  <si>
    <t>1289906149</t>
  </si>
  <si>
    <t>101</t>
  </si>
  <si>
    <t>7592825095</t>
  </si>
  <si>
    <t>Montáž součástí výstražníku žárovky</t>
  </si>
  <si>
    <t>-704953076</t>
  </si>
  <si>
    <t>102</t>
  </si>
  <si>
    <t>7592825110</t>
  </si>
  <si>
    <t>Montáž výstražného kříže</t>
  </si>
  <si>
    <t>804463350</t>
  </si>
  <si>
    <t>103</t>
  </si>
  <si>
    <t>7592827110</t>
  </si>
  <si>
    <t>Demontáž výstražného kříže</t>
  </si>
  <si>
    <t>860353745</t>
  </si>
  <si>
    <t>104</t>
  </si>
  <si>
    <t>7592835030</t>
  </si>
  <si>
    <t>Montáž součástí stojanu se závorou břevna závorového do 5,5 m</t>
  </si>
  <si>
    <t>-127233917</t>
  </si>
  <si>
    <t>105</t>
  </si>
  <si>
    <t>7592835032</t>
  </si>
  <si>
    <t>Montáž součástí stojanu se závorou břevna závorového nad 5,5 m</t>
  </si>
  <si>
    <t>-308764839</t>
  </si>
  <si>
    <t>106</t>
  </si>
  <si>
    <t>7592835034</t>
  </si>
  <si>
    <t>Montáž součástí stojanu se závorou břevna závorového do 5,5 m s kontrolou celistvosti</t>
  </si>
  <si>
    <t>-1951098497</t>
  </si>
  <si>
    <t>107</t>
  </si>
  <si>
    <t>7592835036</t>
  </si>
  <si>
    <t>Montáž součástí stojanu se závorou břevna závorového nad 5,5 m s kontrolou celistvosti</t>
  </si>
  <si>
    <t>1253482829</t>
  </si>
  <si>
    <t>108</t>
  </si>
  <si>
    <t>7592835040</t>
  </si>
  <si>
    <t>Montáž součástí stojanu se závorou soupravy křídel s protizávažím</t>
  </si>
  <si>
    <t>-1069755337</t>
  </si>
  <si>
    <t>109</t>
  </si>
  <si>
    <t>7592837040</t>
  </si>
  <si>
    <t>Demontáž součástí stojanu se závorou soupravy křídel s protizávažím</t>
  </si>
  <si>
    <t>1289477904</t>
  </si>
  <si>
    <t>110</t>
  </si>
  <si>
    <t>7592837090</t>
  </si>
  <si>
    <t>Demontáž stojanu se závorou bez výstražníku</t>
  </si>
  <si>
    <t>2024292658</t>
  </si>
  <si>
    <t>111</t>
  </si>
  <si>
    <t>7592837100</t>
  </si>
  <si>
    <t>Demontáž břevna závory</t>
  </si>
  <si>
    <t>607523078</t>
  </si>
  <si>
    <t>112</t>
  </si>
  <si>
    <t>7592845010</t>
  </si>
  <si>
    <t>Montáž přejezdníku - postavení přejezdníku včetně transformátorové skříně na základ, zatažení kabelu</t>
  </si>
  <si>
    <t>-1392545067</t>
  </si>
  <si>
    <t>113</t>
  </si>
  <si>
    <t>7592847010</t>
  </si>
  <si>
    <t>Demontáž přejezdníku</t>
  </si>
  <si>
    <t>561227604</t>
  </si>
  <si>
    <t>114</t>
  </si>
  <si>
    <t>7592905020</t>
  </si>
  <si>
    <t>Montáž bloku baterie niklokadmiové kapacity do 200 Ah - postavení článku, připojení vodičů, ochrana svorek vazelinou, změření napětí, u tekutých baterií kontrola elektrolytu s případným doplněním destilovanou vodou</t>
  </si>
  <si>
    <t>513874509</t>
  </si>
  <si>
    <t>115</t>
  </si>
  <si>
    <t>7592905022</t>
  </si>
  <si>
    <t>Montáž bloku baterie niklokadmiové kapacity přes 200 Ah - postavení článku, připojení vodičů, ochrana svorek vazelinou, změření napětí, u tekutých baterií kontrola elektrolytu s případným doplněním destilovanou vodou</t>
  </si>
  <si>
    <t>-496418677</t>
  </si>
  <si>
    <t>116</t>
  </si>
  <si>
    <t>7592905040</t>
  </si>
  <si>
    <t>Montáž bloku baterie olověné 6 V a 12 V kapacity do 200 Ah - postavení článku, připojení vodičů, ochrana svorek vazelinou, změření napětí, u tekutých baterií kontrola elektrolytu s případným doplněním destilovanou vodou</t>
  </si>
  <si>
    <t>2046612651</t>
  </si>
  <si>
    <t>307</t>
  </si>
  <si>
    <t>7592905030</t>
  </si>
  <si>
    <t>Montáž bloku baterie olověné 2 V a 4 V kapacity do 200 Ah - postavení článku, připojení vodičů, ochrana svorek vazelinou, změření napětí, u tekutých baterií kontrola elektrolytu s případným doplněním destilovanou vodou</t>
  </si>
  <si>
    <t>214556244</t>
  </si>
  <si>
    <t>117</t>
  </si>
  <si>
    <t>7592907020</t>
  </si>
  <si>
    <t>Demontáž bloku baterie niklokadmiové kapacity do 200 Ah</t>
  </si>
  <si>
    <t>-1179544242</t>
  </si>
  <si>
    <t>118</t>
  </si>
  <si>
    <t>7592907022</t>
  </si>
  <si>
    <t>Demontáž bloku baterie niklokadmiové kapacity přes 200 Ah</t>
  </si>
  <si>
    <t>-1165131023</t>
  </si>
  <si>
    <t>119</t>
  </si>
  <si>
    <t>7593005012</t>
  </si>
  <si>
    <t>Montáž dobíječe, usměrňovače, napáječe nástěnného - včetně připojení vodičů elektrické sítě ss rozvodu a uzemnění, přezkoušení funkce</t>
  </si>
  <si>
    <t>1756217218</t>
  </si>
  <si>
    <t>120</t>
  </si>
  <si>
    <t>7593007012</t>
  </si>
  <si>
    <t>Demontáž dobíječe, usměrňovače, napáječe nástěnného</t>
  </si>
  <si>
    <t>1204443228</t>
  </si>
  <si>
    <t>121</t>
  </si>
  <si>
    <t>7593105012</t>
  </si>
  <si>
    <t>Montáž měniče (zdroje) statického řady EZ1, EZ2 a BZS1-R96 - včetně připojení vodičů elektrické sítě ss rozvodu a uzemnění, přezkoušení funkce</t>
  </si>
  <si>
    <t>628685197</t>
  </si>
  <si>
    <t>122</t>
  </si>
  <si>
    <t>7593107022</t>
  </si>
  <si>
    <t>Demontáž měniče rotačního s výkonem přes 1 kVA</t>
  </si>
  <si>
    <t>-1170103032</t>
  </si>
  <si>
    <t>124</t>
  </si>
  <si>
    <t>7593315090</t>
  </si>
  <si>
    <t>Montáž bateriové skříně do reléového objektu 2,5/3,6 - úprava skříně pro odchod vodičů z pravé strany, usazení skříně a montáž ovládací desky, propojení skříně s ovládací deskou a ochrana skříně připojením na uzemňovací sběrnici ovládací desky, včetně dodání vodičů. Bez osazení skříně bateriemi</t>
  </si>
  <si>
    <t>-1257447921</t>
  </si>
  <si>
    <t>125</t>
  </si>
  <si>
    <t>7593315100</t>
  </si>
  <si>
    <t>Montáž zabezpečovacího stojanu reléového - upevnění stojanu do stojanové řady, připojení ochranného uzemnění a informativní kontrola zapojení</t>
  </si>
  <si>
    <t>594534471</t>
  </si>
  <si>
    <t>126</t>
  </si>
  <si>
    <t>7593315120</t>
  </si>
  <si>
    <t>Montáž stojanové řady pro 1 stojan - sestavení dodané konstrukce, vyměření místa a usazení stojanové řady, montáž ochranných plechů a roštu stojanové řady, ukotvení</t>
  </si>
  <si>
    <t>-2126826479</t>
  </si>
  <si>
    <t>127</t>
  </si>
  <si>
    <t>7593315150</t>
  </si>
  <si>
    <t>Montáž police do releového stojanu</t>
  </si>
  <si>
    <t>1170413925</t>
  </si>
  <si>
    <t>128</t>
  </si>
  <si>
    <t>7593315380</t>
  </si>
  <si>
    <t>Montáž panelu reléového</t>
  </si>
  <si>
    <t>-1468069004</t>
  </si>
  <si>
    <t>129</t>
  </si>
  <si>
    <t>7593315425</t>
  </si>
  <si>
    <t>Zhotovení jednoho zapojení při volné vazbě - naměření vodiče, zatažení a připojení</t>
  </si>
  <si>
    <t>-640685414</t>
  </si>
  <si>
    <t>130</t>
  </si>
  <si>
    <t>7593317090</t>
  </si>
  <si>
    <t>Demontáž bateriové skříně do reléového objektu 2,5/3,6</t>
  </si>
  <si>
    <t>-2066159944</t>
  </si>
  <si>
    <t>131</t>
  </si>
  <si>
    <t>7593317100</t>
  </si>
  <si>
    <t>Demontáž zabezpečovacího stojanu</t>
  </si>
  <si>
    <t>-447917890</t>
  </si>
  <si>
    <t>132</t>
  </si>
  <si>
    <t>7593317120</t>
  </si>
  <si>
    <t>Demontáž stojanové řady pro 1-3 stojany</t>
  </si>
  <si>
    <t>1056513615</t>
  </si>
  <si>
    <t>133</t>
  </si>
  <si>
    <t>7593317240</t>
  </si>
  <si>
    <t>Demontáž stojanu v stojanové řadě typu S oboustranné s vysokým nebo nízkým roštem</t>
  </si>
  <si>
    <t>306505144</t>
  </si>
  <si>
    <t>134</t>
  </si>
  <si>
    <t>7593325080</t>
  </si>
  <si>
    <t>Montáž stavěcího odporu nebo kondenzátoru - včetně zapojení a označení</t>
  </si>
  <si>
    <t>685918835</t>
  </si>
  <si>
    <t>135</t>
  </si>
  <si>
    <t>7593335040</t>
  </si>
  <si>
    <t>Montáž malorozměrného relé</t>
  </si>
  <si>
    <t>-128040530</t>
  </si>
  <si>
    <t>136</t>
  </si>
  <si>
    <t>7593335050</t>
  </si>
  <si>
    <t>Montáž zásuvky malorozměrového relé - včetně zapojení přívodů</t>
  </si>
  <si>
    <t>-1768199383</t>
  </si>
  <si>
    <t>159</t>
  </si>
  <si>
    <t>7596917030</t>
  </si>
  <si>
    <t>Demontáž telefonních objektů VTO 3 - 11</t>
  </si>
  <si>
    <t>865192811</t>
  </si>
  <si>
    <t>160</t>
  </si>
  <si>
    <t>7598015095</t>
  </si>
  <si>
    <t>Přeměření izolačního stavu kabelu úložného 30 žil</t>
  </si>
  <si>
    <t>608784636</t>
  </si>
  <si>
    <t>161</t>
  </si>
  <si>
    <t>7598015165</t>
  </si>
  <si>
    <t>Funkční přezkoušení venkovního telefonního objektu po připojení na kabelové vedení</t>
  </si>
  <si>
    <t>449655337</t>
  </si>
  <si>
    <t>162</t>
  </si>
  <si>
    <t>7598095055</t>
  </si>
  <si>
    <t>Zapojení zkušebního kolejového reliéfu pro přejezd, obvody souhlasu, pomocné stavědlo - položení a zapojení provizorních kabelů na svorky zkušebního reliéfu a reléových stojanů a vyzkoušení, odpojení kabelů po vyzkoušení zařízení</t>
  </si>
  <si>
    <t>-1977833078</t>
  </si>
  <si>
    <t>163</t>
  </si>
  <si>
    <t>7598095075</t>
  </si>
  <si>
    <t>Přezkoušení a regulace proudokruhu světelných návěstidel - nastavení hlavice, přezkoušení správné činností relé a přezkoušení všech správných návěstních znaků, přeměření a vyregulovánl napětí na žárovkách, provizorní zaclonění žárovek a jeho odstranění</t>
  </si>
  <si>
    <t>124646364</t>
  </si>
  <si>
    <t>164</t>
  </si>
  <si>
    <t>7598095090</t>
  </si>
  <si>
    <t>Přezkoušení a regulace počítače náprav včetně vyhotovení protokolu za 1 úsek - provedení příslušných měření, nastavení zařízení, přezkoušení funkce a vyhotovení protokolu</t>
  </si>
  <si>
    <t>-1239090187</t>
  </si>
  <si>
    <t>286</t>
  </si>
  <si>
    <t>7598095150</t>
  </si>
  <si>
    <t>Regulovaní a aktivování automatického přejezdového zařízení se závorami - regulování proudokruhů výstražníku, závorových břeven, regulování chodu břeven, směrovaní výstražníku, kontrola napájecích zdrojů a relé, přezkoušení činnosti zařízení a kontrolní skříňky (indikací a ovládání)</t>
  </si>
  <si>
    <t>864404626</t>
  </si>
  <si>
    <t>165</t>
  </si>
  <si>
    <t>7598095155</t>
  </si>
  <si>
    <t>Regulovaní a aktivování automatického přejezdového zařízení bez závor - regulování proudokruhů výstražníku, závorových břeven, regulování chodu břeven, směrovaní výstražníku, kontrola napájecích zdrojů a relé, přezkoušení činnosti zařízení a kontrolní skříňky (indikací a ovládání)</t>
  </si>
  <si>
    <t>1509416141</t>
  </si>
  <si>
    <t>167</t>
  </si>
  <si>
    <t>7598095350</t>
  </si>
  <si>
    <t>Aktivace BDA bez vzdáleného přístupu - aktivace a konfigurace systému podle příslušné dokumentace</t>
  </si>
  <si>
    <t>721466044</t>
  </si>
  <si>
    <t>173</t>
  </si>
  <si>
    <t>M</t>
  </si>
  <si>
    <t>7492500030</t>
  </si>
  <si>
    <t>Kabely, vodiče, šňůry Cu - nn Vodič jednožílový Cu, plastová izolace H05V-U 0,5 černý (CY)</t>
  </si>
  <si>
    <t>256</t>
  </si>
  <si>
    <t>-1431045545</t>
  </si>
  <si>
    <t>174</t>
  </si>
  <si>
    <t>7492501870</t>
  </si>
  <si>
    <t>Kabely, vodiče, šňůry Cu - nn Kabel silový 4 a 5-žílový Cu, plastová izolace CYKY 4J10 (4Bx10)</t>
  </si>
  <si>
    <t>1210475613</t>
  </si>
  <si>
    <t>175</t>
  </si>
  <si>
    <t>7492501880</t>
  </si>
  <si>
    <t>Kabely, vodiče, šňůry Cu - nn Kabel silový 4 a 5-žílový Cu, plastová izolace CYKY 4J16 (4Bx16)</t>
  </si>
  <si>
    <t>1260197625</t>
  </si>
  <si>
    <t>176</t>
  </si>
  <si>
    <t>7492600200</t>
  </si>
  <si>
    <t>Kabely, vodiče, šňůry Al - nn Kabel silový 4 a 5-žílový, plastová izolace 1-AYKY 4x25</t>
  </si>
  <si>
    <t>-2101701259</t>
  </si>
  <si>
    <t>180</t>
  </si>
  <si>
    <t>7590110120</t>
  </si>
  <si>
    <t>Domky, přístřešky Reléový domek - výška 3,10 m - podle zvl. požadavků a předložené dokumentace 3x2 m</t>
  </si>
  <si>
    <t>736368889</t>
  </si>
  <si>
    <t>181</t>
  </si>
  <si>
    <t>7590110510</t>
  </si>
  <si>
    <t>Domky, přístřešky Střecha valbová - rel.domku podle zvl. požadavků a předložené dokumentace 3x2 m</t>
  </si>
  <si>
    <t>1809307723</t>
  </si>
  <si>
    <t>182</t>
  </si>
  <si>
    <t>7590110700</t>
  </si>
  <si>
    <t>Domky, přístřešky Okapy a děšťové svody - pro rel. domek podle zvl. požadavků a  předložené dokumentace 3x2 m</t>
  </si>
  <si>
    <t>1852892601</t>
  </si>
  <si>
    <t>184</t>
  </si>
  <si>
    <t>7590120175</t>
  </si>
  <si>
    <t>Skříně Skříň přístroj.pro přejezdy sp 133/313.1.12 (HM0354399998281)</t>
  </si>
  <si>
    <t>2001729737</t>
  </si>
  <si>
    <t>185</t>
  </si>
  <si>
    <t>7590140160</t>
  </si>
  <si>
    <t>Závěry Závěr kabelový UPMP-WM II. (CV736709002)</t>
  </si>
  <si>
    <t>-1661347534</t>
  </si>
  <si>
    <t>186</t>
  </si>
  <si>
    <t>7590190140</t>
  </si>
  <si>
    <t>Ostatní Schůdky víceúčelové EN 131  (HM0478850000131)</t>
  </si>
  <si>
    <t>476157275</t>
  </si>
  <si>
    <t>187</t>
  </si>
  <si>
    <t>7590190150</t>
  </si>
  <si>
    <t>Ostatní Žebřík trojdílný univerzální 3x7 příček (HM0478850007607)</t>
  </si>
  <si>
    <t>221073888</t>
  </si>
  <si>
    <t>188</t>
  </si>
  <si>
    <t>7590520395</t>
  </si>
  <si>
    <t>Venkovní vedení kabelová - metalické sítě Plněné 4x0,8 TCEPKPFLE 3 x 4 x 0,8</t>
  </si>
  <si>
    <t>1281530343</t>
  </si>
  <si>
    <t>189</t>
  </si>
  <si>
    <t>7590520995</t>
  </si>
  <si>
    <t>Venkovní vedení kabelová - metalické sítě Plněné, párované s ochr. vodičem TCEKPFLEY 3 P 1,0 D</t>
  </si>
  <si>
    <t>-2015680551</t>
  </si>
  <si>
    <t>190</t>
  </si>
  <si>
    <t>7590521000</t>
  </si>
  <si>
    <t>Venkovní vedení kabelová - metalické sítě Plněné, párované s ochr. vodičem TCEKPFLEY 4 P 1,0 D</t>
  </si>
  <si>
    <t>1405289354</t>
  </si>
  <si>
    <t>191</t>
  </si>
  <si>
    <t>7590521010</t>
  </si>
  <si>
    <t>Venkovní vedení kabelová - metalické sítě Plněné, párované s ochr. vodičem TCEKPFLEY 7 P 1,0 D</t>
  </si>
  <si>
    <t>311733921</t>
  </si>
  <si>
    <t>192</t>
  </si>
  <si>
    <t>7590521015</t>
  </si>
  <si>
    <t>Venkovní vedení kabelová - metalické sítě Plněné, párované s ochr. vodičem TCEKPFLEY 12 P 1,0 D</t>
  </si>
  <si>
    <t>-831946870</t>
  </si>
  <si>
    <t>193</t>
  </si>
  <si>
    <t>7590521020</t>
  </si>
  <si>
    <t>Venkovní vedení kabelová - metalické sítě Plněné, párované s ochr. vodičem TCEKPFLEY 16 P 1,0 D</t>
  </si>
  <si>
    <t>-692982979</t>
  </si>
  <si>
    <t>194</t>
  </si>
  <si>
    <t>7590521025</t>
  </si>
  <si>
    <t>Venkovní vedení kabelová - metalické sítě Plněné, párované s ochr. vodičem TCEKPFLEY 24 P 1,0 D</t>
  </si>
  <si>
    <t>-1124863578</t>
  </si>
  <si>
    <t>195</t>
  </si>
  <si>
    <t>7590521035</t>
  </si>
  <si>
    <t>Venkovní vedení kabelová - metalické sítě Plněné, párované s ochr. vodičem TCEKPFLEY 48 P 1,0 D</t>
  </si>
  <si>
    <t>-328308201</t>
  </si>
  <si>
    <t>196</t>
  </si>
  <si>
    <t>7590540775</t>
  </si>
  <si>
    <t>Slaboproudé rozvody, kabely pro přívod a vnitřní instalaci Spojky metalických kabelů a příslušenství Teplem smrštitelná zesílená spojka pro netlakované kabely XAGA 500-43/8-300/EY</t>
  </si>
  <si>
    <t>-1522355797</t>
  </si>
  <si>
    <t>197</t>
  </si>
  <si>
    <t>7590540800</t>
  </si>
  <si>
    <t>Slaboproudé rozvody, kabely pro přívod a vnitřní instalaci Spojky metalických kabelů a příslušenství Teplem smrštitelná zesílená spojka pro netlakované kabely XAGA 500-75/15-300/EY</t>
  </si>
  <si>
    <t>-1419343387</t>
  </si>
  <si>
    <t>198</t>
  </si>
  <si>
    <t>7590540810</t>
  </si>
  <si>
    <t>Slaboproudé rozvody, kabely pro přívod a vnitřní instalaci Spojky metalických kabelů a příslušenství Teplem smrštitelná zesílená spojka pro netlakované kabely XAGA 500-75/15-400/EY</t>
  </si>
  <si>
    <t>-57954221</t>
  </si>
  <si>
    <t>200</t>
  </si>
  <si>
    <t>7590710060</t>
  </si>
  <si>
    <t>Návěstidla světelná Návěstidlo stožár. 3 sv. typ:2016 (CV012525012)</t>
  </si>
  <si>
    <t>980121058</t>
  </si>
  <si>
    <t>201</t>
  </si>
  <si>
    <t>7590710110</t>
  </si>
  <si>
    <t>Návěstidla světelná Návěstidlo stožár. 4 sv. typ:2034 (CV012525022)</t>
  </si>
  <si>
    <t>1188352977</t>
  </si>
  <si>
    <t>206</t>
  </si>
  <si>
    <t>7590720200</t>
  </si>
  <si>
    <t>Součásti světelných návěstidel Pás označovací velký - plast bílá - červená (CV012449006)</t>
  </si>
  <si>
    <t>-1663191014</t>
  </si>
  <si>
    <t>207</t>
  </si>
  <si>
    <t>7590720210</t>
  </si>
  <si>
    <t>Součásti světelných návěstidel Pás označovací velký - plast červená - bílá - červená (CV012449008)</t>
  </si>
  <si>
    <t>-679482506</t>
  </si>
  <si>
    <t>208</t>
  </si>
  <si>
    <t>7590720425</t>
  </si>
  <si>
    <t>Součásti světelných návěstidel Základ svět.náv. T I Z 51x71x135cm (HM0592110090000)</t>
  </si>
  <si>
    <t>-1872632067</t>
  </si>
  <si>
    <t>209</t>
  </si>
  <si>
    <t>7590720435</t>
  </si>
  <si>
    <t>Součásti světelných návěstidel Základ svět.náv. TIIIZ 53x73x170cm (HM0592110140000)</t>
  </si>
  <si>
    <t>749997568</t>
  </si>
  <si>
    <t>210</t>
  </si>
  <si>
    <t>7590720480</t>
  </si>
  <si>
    <t>Součásti světelných návěstidel Základ trpasl.návěstidla ZTN (HM0321859999904)</t>
  </si>
  <si>
    <t>1981171504</t>
  </si>
  <si>
    <t>211</t>
  </si>
  <si>
    <t>7590720500</t>
  </si>
  <si>
    <t>Součásti světelných návěstidel Žárovka návěstní 12V 5W BA 15D (HM0347260010000)</t>
  </si>
  <si>
    <t>-435421144</t>
  </si>
  <si>
    <t>212</t>
  </si>
  <si>
    <t>7590720510</t>
  </si>
  <si>
    <t>Součásti světelných návěstidel Žárovka BA 20D čirá 12V 20W, jednovláknová (HM0347260040000)</t>
  </si>
  <si>
    <t>1038026436</t>
  </si>
  <si>
    <t>213</t>
  </si>
  <si>
    <t>7590720515</t>
  </si>
  <si>
    <t>Součásti světelných návěstidel Žárovka SIG 1820 12V 20/20W, dvouvláknová (HM0347260050001)</t>
  </si>
  <si>
    <t>-1255883510</t>
  </si>
  <si>
    <t>214</t>
  </si>
  <si>
    <t>7590720570</t>
  </si>
  <si>
    <t>Součásti světelných návěstidel Trafo ST 3 R1  (HM0374215010000)</t>
  </si>
  <si>
    <t>634174405</t>
  </si>
  <si>
    <t>215</t>
  </si>
  <si>
    <t>7590720580</t>
  </si>
  <si>
    <t>Součásti světelných návěstidel Transformátor ST4C  (HM0374215010003)</t>
  </si>
  <si>
    <t>1184927968</t>
  </si>
  <si>
    <t>217</t>
  </si>
  <si>
    <t>7592810010</t>
  </si>
  <si>
    <t>Výstražníky Výstražník V1  (CV708289002)</t>
  </si>
  <si>
    <t>1117654671</t>
  </si>
  <si>
    <t>218</t>
  </si>
  <si>
    <t>7592810030</t>
  </si>
  <si>
    <t>Výstražníky Výstražník V3  (CV708289004)</t>
  </si>
  <si>
    <t>-644946938</t>
  </si>
  <si>
    <t>219</t>
  </si>
  <si>
    <t>7592820010</t>
  </si>
  <si>
    <t>Součásti výstražníku Stožár výstražníku SVN  (CV708275020)</t>
  </si>
  <si>
    <t>1070659015</t>
  </si>
  <si>
    <t>220</t>
  </si>
  <si>
    <t>7592820030</t>
  </si>
  <si>
    <t>Součásti výstražníku Stožár výstražníku SVV  (CV708275022)</t>
  </si>
  <si>
    <t>-1133096063</t>
  </si>
  <si>
    <t>221</t>
  </si>
  <si>
    <t>7592820110</t>
  </si>
  <si>
    <t>Součásti výstražníku Nosič kříže  (CV708405063)</t>
  </si>
  <si>
    <t>-1239368723</t>
  </si>
  <si>
    <t>222</t>
  </si>
  <si>
    <t>7592820180</t>
  </si>
  <si>
    <t>Součásti výstražníku Kříž výstr.jednokol.zákl.vel. A32a zvýraz.žlutozel.pruh (HM0404229200101)</t>
  </si>
  <si>
    <t>1790677253</t>
  </si>
  <si>
    <t>223</t>
  </si>
  <si>
    <t>7592820350</t>
  </si>
  <si>
    <t>Součásti výstražníku Stupačka (velká)  (CV708275050)</t>
  </si>
  <si>
    <t>1348964778</t>
  </si>
  <si>
    <t>224</t>
  </si>
  <si>
    <t>7592820640</t>
  </si>
  <si>
    <t>Součásti výstražníku Štít označovací  (HM0404970990177)</t>
  </si>
  <si>
    <t>394600739</t>
  </si>
  <si>
    <t>225</t>
  </si>
  <si>
    <t>7592830010</t>
  </si>
  <si>
    <t>Součásti stojanu se závorou Stojan závory s pohonem- P1V (CV708409001)</t>
  </si>
  <si>
    <t>1550789543</t>
  </si>
  <si>
    <t>226</t>
  </si>
  <si>
    <t>7592830030</t>
  </si>
  <si>
    <t>Součásti stojanu se závorou Stojan závory s pohonem- P2V (CV708409003)</t>
  </si>
  <si>
    <t>-446248170</t>
  </si>
  <si>
    <t>227</t>
  </si>
  <si>
    <t>7592830080</t>
  </si>
  <si>
    <t>Součásti stojanu se závorou Břevno závorové 5,5m (CV708265004)</t>
  </si>
  <si>
    <t>2026877501</t>
  </si>
  <si>
    <t>228</t>
  </si>
  <si>
    <t>7592830110</t>
  </si>
  <si>
    <t>Součásti stojanu se závorou Břevno závory s unašečem 7,5m (CV708405001)</t>
  </si>
  <si>
    <t>2144204072</t>
  </si>
  <si>
    <t>229</t>
  </si>
  <si>
    <t>7592830120</t>
  </si>
  <si>
    <t>Součásti stojanu se závorou Břevno závory s unašečem 6,5m (CV708405002)</t>
  </si>
  <si>
    <t>-186288383</t>
  </si>
  <si>
    <t>230</t>
  </si>
  <si>
    <t>7592830130</t>
  </si>
  <si>
    <t>Součásti stojanu se závorou Břevno závory s unašečem 6m (CV708405003)</t>
  </si>
  <si>
    <t>-2045121839</t>
  </si>
  <si>
    <t>231</t>
  </si>
  <si>
    <t>7592830140</t>
  </si>
  <si>
    <t>Součásti stojanu se závorou Břevno závory s unašečem 5,5m (CV708405004)</t>
  </si>
  <si>
    <t>637473887</t>
  </si>
  <si>
    <t>232</t>
  </si>
  <si>
    <t>7592830150</t>
  </si>
  <si>
    <t>Součásti stojanu se závorou Břevno závory s unašečem 5m (CV708405005)</t>
  </si>
  <si>
    <t>-2003831693</t>
  </si>
  <si>
    <t>233</t>
  </si>
  <si>
    <t>7592830160</t>
  </si>
  <si>
    <t>Součásti stojanu se závorou Břevno závory s unašečem 4,25m (CV708405006)</t>
  </si>
  <si>
    <t>728497397</t>
  </si>
  <si>
    <t>234</t>
  </si>
  <si>
    <t>7592830200</t>
  </si>
  <si>
    <t>Součásti stojanu se závorou Křídla s protizávaž.velkým  (CV708405007)</t>
  </si>
  <si>
    <t>2026816164</t>
  </si>
  <si>
    <t>235</t>
  </si>
  <si>
    <t>7592830210</t>
  </si>
  <si>
    <t>Součásti stojanu se závorou Křídla s protizávaž.malým  (CV708405008)</t>
  </si>
  <si>
    <t>-1215844421</t>
  </si>
  <si>
    <t>236</t>
  </si>
  <si>
    <t>7592840070</t>
  </si>
  <si>
    <t>Přejezdníky přejezdník s návěstn.svítilnou 12V/5W se žárovkou (HM0404129990117)</t>
  </si>
  <si>
    <t>-1972658320</t>
  </si>
  <si>
    <t>267</t>
  </si>
  <si>
    <t>7593500595</t>
  </si>
  <si>
    <t>Trasy kabelového vedení Kabelové krycí desky a pásy Fólie výstražná modrá š. 20 cm</t>
  </si>
  <si>
    <t>128365388</t>
  </si>
  <si>
    <t>293</t>
  </si>
  <si>
    <t>7591090010</t>
  </si>
  <si>
    <t>Díly pro zemní montáž přestavníků Deska základ.pod přestav. 700x460  (HM0592139997046)</t>
  </si>
  <si>
    <t>-582356210</t>
  </si>
  <si>
    <t>294</t>
  </si>
  <si>
    <t>7591090100</t>
  </si>
  <si>
    <t>Díly pro zemní montáž přestavníků Obrubník 120x245x495mm (HM0321859992112)</t>
  </si>
  <si>
    <t>1914968113</t>
  </si>
  <si>
    <t>295</t>
  </si>
  <si>
    <t>7591090110</t>
  </si>
  <si>
    <t>Díly pro zemní montáž přestavníků Ohrádka přestavníku POP KPS (HM0321859992206)</t>
  </si>
  <si>
    <t>-1036154453</t>
  </si>
  <si>
    <t>296</t>
  </si>
  <si>
    <t>7592930720</t>
  </si>
  <si>
    <t>Baterie Staniční akumulátory Pb blok 12V/100 Ah C10 s mřížkovou elektrodou, uzavřený - AGM, 12+, cena včetně spojovacího materiálu a bateriového nosiče či stojanu</t>
  </si>
  <si>
    <t>38420754</t>
  </si>
  <si>
    <t>297</t>
  </si>
  <si>
    <t>7592930725</t>
  </si>
  <si>
    <t>Baterie Staniční akumulátory Pb blok 12V/110 Ah C10 s mřížkovou elektrodou, uzavřený - AGM, 12+, cena včetně spojovacího materiálu a bateriového nosiče či stojanu</t>
  </si>
  <si>
    <t>-1408218298</t>
  </si>
  <si>
    <t>298</t>
  </si>
  <si>
    <t>7592920120</t>
  </si>
  <si>
    <t>Baterie Staniční akumulátory Pb článek 2V/120 Ah C10 s pancéřovanou trubkovou elektrodou, uzavřený větraný, cena včetně spojovacího materiálu a bateriového nosiče či stojanu</t>
  </si>
  <si>
    <t>-192111201</t>
  </si>
  <si>
    <t>299</t>
  </si>
  <si>
    <t>7592920195</t>
  </si>
  <si>
    <t>Baterie Staniční akumulátory Pb článek 2V/200 Ah C10 s pancéřovanou trubkovou elektrodou,  uzavřený - gel, cena včetně spojovacího materiálu a bateriového nosiče či stojanu</t>
  </si>
  <si>
    <t>-1450997173</t>
  </si>
  <si>
    <t>288</t>
  </si>
  <si>
    <t>7598095445</t>
  </si>
  <si>
    <t>Příprava ke komplexním zkouškám automatických přejezdových zabezpečovacích zařízení bez závor jednokolejné - oživení, seřízení a nastavení zařízení s ohledem na postup jeho uvádění do provozu</t>
  </si>
  <si>
    <t>-1587782092</t>
  </si>
  <si>
    <t>289</t>
  </si>
  <si>
    <t>7598095515</t>
  </si>
  <si>
    <t>Komplexní zkouška automatických přejezdových zabezpečovacích zařízení bez závor jednokolejné - vyzkoušení zařízení podle projektové dokumentace, provedení funkčních zkoušek zařízení dle předpisu SŽDC T200, včetně zkoušek vzájemných vazeb jednotlivých zařízení, provedení dalších specifických zkoušek stanovených např. Drážním úřadem, uvedených v souhlasu s provozem nezavedeného zařízení, v souhlasu s ověřovacím provozem či vyplývajících ze smluvních ustanovení mezi odběratelem a zhotovitelem</t>
  </si>
  <si>
    <t>391956637</t>
  </si>
  <si>
    <t>290</t>
  </si>
  <si>
    <t>7598095550</t>
  </si>
  <si>
    <t>Vyhotovení protokolu UTZ pro PZZ bez závor jedna kolej - vykonání prohlídky a zkoušky včetně vyhotovení protokolu podle vyhl. 100/1995 Sb.</t>
  </si>
  <si>
    <t>1990523693</t>
  </si>
  <si>
    <t>HSV</t>
  </si>
  <si>
    <t xml:space="preserve"> Práce a dodávky HSV</t>
  </si>
  <si>
    <t xml:space="preserve"> Zemní práce</t>
  </si>
  <si>
    <t>271</t>
  </si>
  <si>
    <t>1320010001-R</t>
  </si>
  <si>
    <t>Výkop a odkop zeminy ke stávajícím kabelům ručně, zabezpečení výkopu</t>
  </si>
  <si>
    <t>2055738192</t>
  </si>
  <si>
    <t>272</t>
  </si>
  <si>
    <t>1320010021-R</t>
  </si>
  <si>
    <t>Opětovné zřízení kabelového lože z prosáté zeminy ve stávající kabelové trase</t>
  </si>
  <si>
    <t>-1651810482</t>
  </si>
  <si>
    <t>273</t>
  </si>
  <si>
    <t>1320010031-R</t>
  </si>
  <si>
    <t>Pokládka výstražné folie ve stávající kabelové trase</t>
  </si>
  <si>
    <t>1897215776</t>
  </si>
  <si>
    <t>274</t>
  </si>
  <si>
    <t>1320010035-R</t>
  </si>
  <si>
    <t>Odstranění výstražné folie ve stávající kabelové trase</t>
  </si>
  <si>
    <t>966939001</t>
  </si>
  <si>
    <t>275</t>
  </si>
  <si>
    <t>1320010041-R</t>
  </si>
  <si>
    <t>Zához osazené kabelové trasy ručně včetně hutnění</t>
  </si>
  <si>
    <t>-1550666835</t>
  </si>
  <si>
    <t>276</t>
  </si>
  <si>
    <t>1320010051-R</t>
  </si>
  <si>
    <t>Povrchová úprava po záhozu ve stávající kabelové trase</t>
  </si>
  <si>
    <t>-1104628544</t>
  </si>
  <si>
    <t>277</t>
  </si>
  <si>
    <t>1320020031-R</t>
  </si>
  <si>
    <t>Výkop kabelové trasy mechanizací š 35 cm, hl 70 cm v hornině tř. 3</t>
  </si>
  <si>
    <t>1065410230</t>
  </si>
  <si>
    <t>278</t>
  </si>
  <si>
    <t>1320020032-R</t>
  </si>
  <si>
    <t>Výkop kabelové trasy mechanizací š 35 cm, hl 70 cm v hornině tř. 4</t>
  </si>
  <si>
    <t>2112720812</t>
  </si>
  <si>
    <t>279</t>
  </si>
  <si>
    <t>1320020162-R</t>
  </si>
  <si>
    <t>Výkop kabelové trasy mechanizací š 50 cm, hl 120 cm v hornině tř. 4</t>
  </si>
  <si>
    <t>-1784884346</t>
  </si>
  <si>
    <t>280</t>
  </si>
  <si>
    <t>1320030031-R</t>
  </si>
  <si>
    <t>Zához kabelové trasy mechanizací š 35 cm, hl 70 cm v hornině tř. 3</t>
  </si>
  <si>
    <t>-1942116226</t>
  </si>
  <si>
    <t>281</t>
  </si>
  <si>
    <t>1320030032-R</t>
  </si>
  <si>
    <t>Zához kabelové trasy mechanizací š 35 cm, hl 70 cm v hornině tř. 4</t>
  </si>
  <si>
    <t>-817109782</t>
  </si>
  <si>
    <t>282</t>
  </si>
  <si>
    <t>1320030162-R</t>
  </si>
  <si>
    <t>Zához kabelové trasy mechanizací š 50 cm, hl 120 cm v hornině tř. 4</t>
  </si>
  <si>
    <t>-281237227</t>
  </si>
  <si>
    <t>OST</t>
  </si>
  <si>
    <t>Ostatní</t>
  </si>
  <si>
    <t>309</t>
  </si>
  <si>
    <t>7591015034</t>
  </si>
  <si>
    <t>Montáž elektromotorického přestavníku na výhybce s kontrolou jazyků s upevněním kloubovým na koleji - připevnění přestavníku pomocí připevňovací soupravy a zatažení kabelu s kabelovou formou do kabelového závěru, mechanické přezkoušení chodu opravný nátěr. Bez zemních prací</t>
  </si>
  <si>
    <t>-972824226</t>
  </si>
  <si>
    <t>308</t>
  </si>
  <si>
    <t>7591135012</t>
  </si>
  <si>
    <t>Montáž mechanizmu samovratné výhybky MSV s elektrickou kontrolou - montáž upevňovací soupravy, hydraulického tlumiče a táhla návěstního tělesa, seřízení a kontrola funkce, bezpečnostní nátěr. Bez zemních prací</t>
  </si>
  <si>
    <t>-568379947</t>
  </si>
  <si>
    <t>310</t>
  </si>
  <si>
    <t>7594105040</t>
  </si>
  <si>
    <t>Montáž lanového propojení tlumivek na dřevěné pražce 1,9 nebo 2,4 m - propojení stykového transformátoru s kolejnicí nebo s dalším stykovým transformátorem lanovým propojením; usazení pražců nebo trámků mezi koleje nebo podél koleje; připevnění lana k pražcům nebo montážním trámkům</t>
  </si>
  <si>
    <t>1462414116</t>
  </si>
  <si>
    <t>311</t>
  </si>
  <si>
    <t>7594105042</t>
  </si>
  <si>
    <t>Montáž lanového propojení tlumivek na dřevěné pražce 3,7 nebo 4,2 m - propojení stykového transformátoru s kolejnicí nebo s dalším stykovým transformátorem lanovým propojením; usazení pražců nebo trámků mezi koleje nebo podél koleje; připevnění lana k pražcům nebo montážním trámkům</t>
  </si>
  <si>
    <t>-1966841020</t>
  </si>
  <si>
    <t>312</t>
  </si>
  <si>
    <t>7594105070</t>
  </si>
  <si>
    <t>Montáž lanového propojení tlumivek na betonové pražce 1,9 nebo 2,4 m - propojení stykového transformátoru s kolejnicí nebo s dalším stykovým transformátorem lanovým propojením; usazení pražců nebo trámků mezi koleje nebo podél koleje; připevnění lana k pražcům nebo montážním trámkům</t>
  </si>
  <si>
    <t>-975077059</t>
  </si>
  <si>
    <t>313</t>
  </si>
  <si>
    <t>7594105072</t>
  </si>
  <si>
    <t>Montáž lanového propojení tlumivek na betonové pražce 3,7 nebo 4,2 m - propojení stykového transformátoru s kolejnicí nebo s dalším stykovým transformátorem lanovým propojením; usazení pražců nebo trámků mezi koleje nebo podél koleje; připevnění lana k pražcům nebo montážním trámkům</t>
  </si>
  <si>
    <t>-38583512</t>
  </si>
  <si>
    <t>314</t>
  </si>
  <si>
    <t>7594105314</t>
  </si>
  <si>
    <t>Montáž lanového propojení kolejnicového na dřevěné pražce do 4,0 m - příčné nebo podélné propojení kolejnic přímých kolejí a na výhybkách; usazení pražců mezi souběžnými kolejemi nebo podél koleje; připevnění lanového propojení na pražce nebo montážní trámky</t>
  </si>
  <si>
    <t>-406138870</t>
  </si>
  <si>
    <t>315</t>
  </si>
  <si>
    <t>7594105334</t>
  </si>
  <si>
    <t>Montáž lanového propojení kolejnicového na betonové pražce do 4,0 m - příčné nebo podélné propojení kolejnic přímých kolejí a na výhybkách; usazení pražců mezi souběžnými kolejemi nebo podél koleje; připevnění lanového propojení na pražce nebo montážní trámky</t>
  </si>
  <si>
    <t>-1105705416</t>
  </si>
  <si>
    <t>316</t>
  </si>
  <si>
    <t>7594105360</t>
  </si>
  <si>
    <t>Montáž lanového propojení stykového č.v. 70 301 - rozměření místa připojení, případné vyvrtání otvorů, montáž kompletní sady lanových propojení dvojice stykových transformátorů</t>
  </si>
  <si>
    <t>679346149</t>
  </si>
  <si>
    <t>317</t>
  </si>
  <si>
    <t>7594205010</t>
  </si>
  <si>
    <t>Montáž stykového transformátoru jednoho DT olejového - usazení stykového transformátoru, montáž ochranných trubek, případně přídavných svorkovnic, jejich propojení a naplnění transformátoru olejem, montáž univerzálního úhelníku na střední vývod, propojení středních vývodů dvojice stykových transformátorů krátkým čtyřlanovým propojením, zatažení kabelů, nátěr, proměření izolačního stavu. Bez vyformování a zapojení kabelů, bez dodání svorkovnic, trubek, úhelníku a propojky</t>
  </si>
  <si>
    <t>-1803926423</t>
  </si>
  <si>
    <t>318</t>
  </si>
  <si>
    <t>7594305010</t>
  </si>
  <si>
    <t>Montáž součástí počítače náprav vyhodnocovací části</t>
  </si>
  <si>
    <t>331420139</t>
  </si>
  <si>
    <t>319</t>
  </si>
  <si>
    <t>7594307010</t>
  </si>
  <si>
    <t>Demontáž součástí počítače náprav vyhodnocovací části</t>
  </si>
  <si>
    <t>3361459</t>
  </si>
  <si>
    <t>291</t>
  </si>
  <si>
    <t>-241537969</t>
  </si>
  <si>
    <t>292</t>
  </si>
  <si>
    <t>1521556023</t>
  </si>
  <si>
    <t>304</t>
  </si>
  <si>
    <t>7598095543</t>
  </si>
  <si>
    <t>Vyhotovení protokolu UTZ pro SZZ elektromechanické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VJ.</t>
  </si>
  <si>
    <t>-1414554375</t>
  </si>
  <si>
    <t>305</t>
  </si>
  <si>
    <t>7598095544</t>
  </si>
  <si>
    <t>Vyhotovení protokolu UTZ pro SZZ elektromechanické za každých dalších 5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VJ.</t>
  </si>
  <si>
    <t>-972833683</t>
  </si>
  <si>
    <t>302</t>
  </si>
  <si>
    <t>7598095546</t>
  </si>
  <si>
    <t>Vyhotovení protokolu UTZ pro SZZ reléové a elektronické do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VJ.</t>
  </si>
  <si>
    <t>-1695881281</t>
  </si>
  <si>
    <t>303</t>
  </si>
  <si>
    <t>7598095547</t>
  </si>
  <si>
    <t>Vyhotovení protokolu UTZ pro SZZ reléové a elektronické za každých dalších 10 výhybkových jednotek - vykonání prohlídky a zkoušky včetně vyhotovení protokolu podle vyhl. 100/1995 Sb., Výhybkovou jednotkou (VJ) je jednoduchá výhybka bez rozlišení počtu přestavníků, spojka jsou 2 VJ, křižovatková výhybka 2 VJ, křižovatková s PHS 4 VJ, výkolejka s motorem 1 VJ.</t>
  </si>
  <si>
    <t>267645585</t>
  </si>
  <si>
    <t>300</t>
  </si>
  <si>
    <t>7598095585</t>
  </si>
  <si>
    <t>Vyhotovení protokolu UTZ pro TZZ AB3, AB a ABE pro jednu kolej - vykonání prohlídky a zkoušky včetně vyhotovení protokolu podle vyhl. 100/1995 Sb.</t>
  </si>
  <si>
    <t>-578603097</t>
  </si>
  <si>
    <t>301</t>
  </si>
  <si>
    <t>7598095590</t>
  </si>
  <si>
    <t>Vyhotovení protokolu UTZ pro TZZ AB3, AB a ABE za každý návěstní bod - vykonání prohlídky a zkoušky včetně vyhotovení protokolu podle vyhl. 100/1995 Sb.</t>
  </si>
  <si>
    <t>1145017514</t>
  </si>
  <si>
    <t>PS-02 - URS</t>
  </si>
  <si>
    <t>275121111</t>
  </si>
  <si>
    <t>Osazení základových prefabrikovaných železobetonových konstrukcí patek hmotnosti jednotlivě do 5 t</t>
  </si>
  <si>
    <t>CS ÚRS 2018 02</t>
  </si>
  <si>
    <t>-1794736970</t>
  </si>
  <si>
    <t>275361221</t>
  </si>
  <si>
    <t>Výztuž základů patek z betonářské oceli 10 216 (E)</t>
  </si>
  <si>
    <t>t</t>
  </si>
  <si>
    <t>-1528834821</t>
  </si>
  <si>
    <t>279113134</t>
  </si>
  <si>
    <t>Základové zdi z tvárnic ztraceného bednění včetně výplně z betonu  bez zvláštních nároků na vliv prostředí třídy C 16/20, tloušťky zdiva přes 250 do 300 mm</t>
  </si>
  <si>
    <t>m2</t>
  </si>
  <si>
    <t>-68772664</t>
  </si>
  <si>
    <t>279311951</t>
  </si>
  <si>
    <t>Základové zdi z betonu prostého  bez zvláštních nároků na vliv prostředí tř. C 20/25</t>
  </si>
  <si>
    <t>m3</t>
  </si>
  <si>
    <t>125042585</t>
  </si>
  <si>
    <t>460070134</t>
  </si>
  <si>
    <t>Hloubení nezapažených jam ručně pro ostatní konstrukce  s přemístěním výkopku do vzdálenosti 3 m od okraje jámy nebo naložením na dopravní prostředek, včetně zásypu, zhutnění a urovnání povrchu pro základy přístrojových skříní zabezpečovacích zařízení, v hornině třídy 4</t>
  </si>
  <si>
    <t>-1701197472</t>
  </si>
  <si>
    <t>460070314</t>
  </si>
  <si>
    <t>Hloubení nezapažených jam ručně pro ostatní konstrukce  s přemístěním výkopku do vzdálenosti 3 m od okraje jámy nebo naložením na dopravní prostředek, včetně zásypu, zhutnění a urovnání povrchu pro základy světelných návěstidel stožárových se 4 a více světly, v hornině třídy 4</t>
  </si>
  <si>
    <t>-455532182</t>
  </si>
  <si>
    <t>460070324</t>
  </si>
  <si>
    <t>Hloubení nezapažených jam ručně pro ostatní konstrukce  s přemístěním výkopku do vzdálenosti 3 m od okraje jámy nebo naložením na dopravní prostředek, včetně zásypu, zhutnění a urovnání povrchu pro základy světelných návěstidel trpasličích nebo výstražníků s 1 až 3 světly , v hornině třídy 4</t>
  </si>
  <si>
    <t>1792183484</t>
  </si>
  <si>
    <t>460070754</t>
  </si>
  <si>
    <t>Hloubení nezapažených jam ručně pro ostatní konstrukce  s přemístěním výkopku do vzdálenosti 3 m od okraje jámy nebo naložením na dopravní prostředek, včetně zásypu, zhutnění a urovnání povrchu ostatních konstrukcí, v hornině třídy 4</t>
  </si>
  <si>
    <t>-1136447490</t>
  </si>
  <si>
    <t>460071004</t>
  </si>
  <si>
    <t>Hloubení nezapažených jam strojně pro ostatní konstrukce  včetně přemístění výkopku do vzdálenosti 3 m od okraje jámy nebo naložení na dopravní prostředek v hornině třídy 4</t>
  </si>
  <si>
    <t>1017415972</t>
  </si>
  <si>
    <t>460300002</t>
  </si>
  <si>
    <t>Zásyp jam strojně  s uložením výkopku ve vrstvách včetně zhutnění a urovnání povrchu ve volném terénu</t>
  </si>
  <si>
    <t>597698592</t>
  </si>
  <si>
    <t>460421282</t>
  </si>
  <si>
    <t>Kabelové lože včetně podsypu, zhutnění a urovnání povrchu  z prohozeného výkopku tloušťky 5 cm nad kabel zakryté plastovou fólií, šířky lože přes 25 do 50 cm</t>
  </si>
  <si>
    <t>-381388111</t>
  </si>
  <si>
    <t>460650141</t>
  </si>
  <si>
    <t>Vozovky a chodníky  zřízení provizorní příjezdové komunikace z panelů silničních včetně úpravy podkladní pláně se štěrkovým ložem</t>
  </si>
  <si>
    <t>302904353</t>
  </si>
  <si>
    <t>622142001</t>
  </si>
  <si>
    <t>Potažení vnějších ploch pletivem  v ploše nebo pruzích, na plném podkladu sklovláknitým vtlačením do tmelu stěn</t>
  </si>
  <si>
    <t>-1151873782</t>
  </si>
  <si>
    <t>622143003</t>
  </si>
  <si>
    <t>Montáž omítkových profilů  plastových nebo pozinkovaných, upevněných vtlačením do podkladní vrstvy nebo přibitím rohových s tkaninou</t>
  </si>
  <si>
    <t>342136694</t>
  </si>
  <si>
    <t>961055111</t>
  </si>
  <si>
    <t>Bourání základů z betonu  železového</t>
  </si>
  <si>
    <t>-1015436447</t>
  </si>
  <si>
    <t>965011111</t>
  </si>
  <si>
    <t>Demontáž základových prefabrikovaných konstrukcí z betonu železového patek hmotnosti jednotlivě do 5 t</t>
  </si>
  <si>
    <t>1524210905</t>
  </si>
  <si>
    <t>985131111</t>
  </si>
  <si>
    <t>Očištění ploch stěn, rubu kleneb a podlah tlakovou vodou</t>
  </si>
  <si>
    <t>-1044324875</t>
  </si>
  <si>
    <t>HZS4131</t>
  </si>
  <si>
    <t>Hodinové zúčtovací sazby ostatních profesí  obsluha stavebních strojů a zařízení jeřábník</t>
  </si>
  <si>
    <t>hod</t>
  </si>
  <si>
    <t>-253086717</t>
  </si>
  <si>
    <t>HZS4141</t>
  </si>
  <si>
    <t>Hodinové zúčtovací sazby ostatních profesí  obsluha stavebních strojů a zařízení vazač břemen</t>
  </si>
  <si>
    <t>-1028602399</t>
  </si>
  <si>
    <t>PS-03 - doprava</t>
  </si>
  <si>
    <t>9901000200</t>
  </si>
  <si>
    <t>Doprava dodávek zhotovitele, dodávek objednatele nebo výzisku mechanizací o nosnosti do 3,5 t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</si>
  <si>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-1661535730</t>
  </si>
  <si>
    <t>9901000400</t>
  </si>
  <si>
    <t>Doprava dodávek zhotovitele, dodávek objednatele nebo výzisku mechanizací o nosnosti do 3,5 t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</si>
  <si>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-528055387</t>
  </si>
  <si>
    <t>9901000500</t>
  </si>
  <si>
    <t>Doprava dodávek zhotovitele, dodávek objednatele nebo výzisku mechanizací o nosnosti do 3,5 t do 60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</si>
  <si>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1747369930</t>
  </si>
  <si>
    <t>9901000600</t>
  </si>
  <si>
    <t>Doprava dodávek zhotovitele, dodávek objednatele nebo výzisku mechanizací o nosnosti do 3,5 t do 80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</si>
  <si>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-1482684235</t>
  </si>
  <si>
    <t>9901000700</t>
  </si>
  <si>
    <t>Doprava dodávek zhotovitele, dodávek objednatele nebo výzisku mechanizací o nosnosti do 3,5 t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</si>
  <si>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-1576375799</t>
  </si>
  <si>
    <t>9901000800</t>
  </si>
  <si>
    <t>Doprava dodávek zhotovitele, dodávek objednatele nebo výzisku mechanizací o nosnosti do 3,5 t do 150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</si>
  <si>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1647278145</t>
  </si>
  <si>
    <t>9902100400</t>
  </si>
  <si>
    <t>Doprava dodávek zhotovitele, dodávek objednatele nebo výzisku mechanizací přes 3,5 t sypanin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</si>
  <si>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80617748</t>
  </si>
  <si>
    <t>9902100500</t>
  </si>
  <si>
    <t>Doprava dodávek zhotovitele, dodávek objednatele nebo výzisku mechanizací přes 3,5 t sypanin do 60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</si>
  <si>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457475878</t>
  </si>
  <si>
    <t>9902100700</t>
  </si>
  <si>
    <t>Doprava dodávek zhotovitele, dodávek objednatele nebo výzisku mechanizací přes 3,5 t sypanin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</si>
  <si>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-47847342</t>
  </si>
  <si>
    <t>9902100800</t>
  </si>
  <si>
    <t>Doprava dodávek zhotovitele, dodávek objednatele nebo výzisku mechanizací přes 3,5 t sypanin do 150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</si>
  <si>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454948385</t>
  </si>
  <si>
    <t>9902200500</t>
  </si>
  <si>
    <t>Doprava dodávek zhotovitele, dodávek objednatele nebo výzisku mechanizací přes 3,5 t objemnějšího kusového materiálu do 60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</si>
  <si>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2011485613</t>
  </si>
  <si>
    <t>9902200600</t>
  </si>
  <si>
    <t>Doprava dodávek zhotovitele, dodávek objednatele nebo výzisku mechanizací přes 3,5 t objemnějšího kusového materiálu do 80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</si>
  <si>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-1341695500</t>
  </si>
  <si>
    <t>9902200700</t>
  </si>
  <si>
    <t>Doprava dodávek zhotovitele, dodávek objednatele nebo výzisku mechanizací přes 3,5 t objemnějšího kusového materiálu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</si>
  <si>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-1636273388</t>
  </si>
  <si>
    <t>9902200800</t>
  </si>
  <si>
    <t>Doprava dodávek zhotovitele, dodávek objednatele nebo výzisku mechanizací přes 3,5 t objemnějšího kusového materiálu do 150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</si>
  <si>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-1939171833</t>
  </si>
  <si>
    <t>9902900200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</si>
  <si>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</si>
  <si>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473354645</t>
  </si>
  <si>
    <t>9903100200</t>
  </si>
  <si>
    <t>Přeprava mechanizace na místo prováděných prací o hmotnosti do 12 t do 200 km Poznámka: Ceny jsou určeny pro dopravu mechanizmů na místo prováděných prací po silnici i po kolejích.V ceně jsou započteny i náklady na zpáteční cestu dopravního prostředku. Měrnou jednotkou je kus přepravovaného stroje.</t>
  </si>
  <si>
    <t>-366925646</t>
  </si>
  <si>
    <t>9909000100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</si>
  <si>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</si>
  <si>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2013462615</t>
  </si>
  <si>
    <t>9909000500</t>
  </si>
  <si>
    <t>Poplatek uložení odpadu betonových prefabrikátů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</si>
  <si>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565117316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</si>
</sst>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5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7" fillId="4" borderId="0" xfId="0" applyFont="1" applyFill="1" applyAlignment="1" applyProtection="1">
      <alignment horizontal="center" vertical="center"/>
    </xf>
    <xf numFmtId="0" fontId="18" fillId="0" borderId="16" xfId="0" applyFont="1" applyBorder="1" applyAlignment="1" applyProtection="1">
      <alignment horizontal="center" vertical="center" wrapText="1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3" fillId="0" borderId="14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7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17" fillId="4" borderId="16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  <protection locked="0"/>
    </xf>
    <xf numFmtId="0" fontId="17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19" fillId="0" borderId="0" xfId="0" applyNumberFormat="1" applyFont="1" applyAlignment="1" applyProtection="1"/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15" fillId="0" borderId="0" xfId="0" applyNumberFormat="1" applyFont="1" applyAlignment="1">
      <alignment vertical="center"/>
    </xf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9" fillId="0" borderId="22" xfId="0" applyFont="1" applyBorder="1" applyAlignment="1" applyProtection="1">
      <alignment horizontal="center" vertical="center"/>
    </xf>
    <xf numFmtId="49" fontId="29" fillId="0" borderId="22" xfId="0" applyNumberFormat="1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left" vertical="center" wrapText="1"/>
    </xf>
    <xf numFmtId="0" fontId="29" fillId="0" borderId="22" xfId="0" applyFont="1" applyBorder="1" applyAlignment="1" applyProtection="1">
      <alignment horizontal="center" vertical="center" wrapText="1"/>
    </xf>
    <xf numFmtId="167" fontId="29" fillId="0" borderId="22" xfId="0" applyNumberFormat="1" applyFont="1" applyBorder="1" applyAlignment="1" applyProtection="1">
      <alignment vertical="center"/>
    </xf>
    <xf numFmtId="4" fontId="29" fillId="2" borderId="22" xfId="0" applyNumberFormat="1" applyFont="1" applyFill="1" applyBorder="1" applyAlignment="1" applyProtection="1">
      <alignment vertical="center"/>
      <protection locked="0"/>
    </xf>
    <xf numFmtId="4" fontId="29" fillId="0" borderId="22" xfId="0" applyNumberFormat="1" applyFont="1" applyBorder="1" applyAlignment="1" applyProtection="1">
      <alignment vertical="center"/>
    </xf>
    <xf numFmtId="0" fontId="29" fillId="0" borderId="3" xfId="0" applyFont="1" applyBorder="1" applyAlignment="1">
      <alignment vertical="center"/>
    </xf>
    <xf numFmtId="0" fontId="29" fillId="2" borderId="14" xfId="0" applyFont="1" applyFill="1" applyBorder="1" applyAlignment="1" applyProtection="1">
      <alignment horizontal="left" vertical="center"/>
      <protection locked="0"/>
    </xf>
    <xf numFmtId="0" fontId="29" fillId="0" borderId="0" xfId="0" applyFont="1" applyBorder="1" applyAlignment="1" applyProtection="1">
      <alignment horizontal="center"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3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7" xfId="0" applyFont="1" applyFill="1" applyBorder="1" applyAlignment="1" applyProtection="1">
      <alignment horizontal="left" vertical="center"/>
    </xf>
    <xf numFmtId="0" fontId="17" fillId="4" borderId="8" xfId="0" applyFont="1" applyFill="1" applyBorder="1" applyAlignment="1" applyProtection="1">
      <alignment horizontal="left" vertical="center"/>
    </xf>
    <xf numFmtId="0" fontId="17" fillId="4" borderId="7" xfId="0" applyFont="1" applyFill="1" applyBorder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7" fillId="4" borderId="6" xfId="0" applyFont="1" applyFill="1" applyBorder="1" applyAlignment="1" applyProtection="1">
      <alignment horizontal="center" vertical="center"/>
    </xf>
    <xf numFmtId="0" fontId="21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2" fillId="0" borderId="0" xfId="0" applyFont="1" applyAlignment="1">
      <alignment horizontal="left" vertical="center" wrapText="1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0"/>
  <sheetViews>
    <sheetView showGridLines="0" tabSelected="1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pans="1:74" ht="36.950000000000003" customHeight="1">
      <c r="AR2" s="215"/>
      <c r="AS2" s="215"/>
      <c r="AT2" s="215"/>
      <c r="AU2" s="215"/>
      <c r="AV2" s="215"/>
      <c r="AW2" s="215"/>
      <c r="AX2" s="215"/>
      <c r="AY2" s="215"/>
      <c r="AZ2" s="215"/>
      <c r="BA2" s="215"/>
      <c r="BB2" s="215"/>
      <c r="BC2" s="215"/>
      <c r="BD2" s="215"/>
      <c r="BE2" s="215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pans="1:74" ht="24.95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pans="1:74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27" t="s">
        <v>14</v>
      </c>
      <c r="L5" s="228"/>
      <c r="M5" s="228"/>
      <c r="N5" s="228"/>
      <c r="O5" s="228"/>
      <c r="P5" s="228"/>
      <c r="Q5" s="228"/>
      <c r="R5" s="228"/>
      <c r="S5" s="228"/>
      <c r="T5" s="228"/>
      <c r="U5" s="228"/>
      <c r="V5" s="228"/>
      <c r="W5" s="228"/>
      <c r="X5" s="228"/>
      <c r="Y5" s="228"/>
      <c r="Z5" s="228"/>
      <c r="AA5" s="228"/>
      <c r="AB5" s="228"/>
      <c r="AC5" s="228"/>
      <c r="AD5" s="228"/>
      <c r="AE5" s="228"/>
      <c r="AF5" s="228"/>
      <c r="AG5" s="228"/>
      <c r="AH5" s="228"/>
      <c r="AI5" s="228"/>
      <c r="AJ5" s="228"/>
      <c r="AK5" s="228"/>
      <c r="AL5" s="228"/>
      <c r="AM5" s="228"/>
      <c r="AN5" s="228"/>
      <c r="AO5" s="228"/>
      <c r="AP5" s="18"/>
      <c r="AQ5" s="18"/>
      <c r="AR5" s="16"/>
      <c r="BE5" s="207" t="s">
        <v>15</v>
      </c>
      <c r="BS5" s="13" t="s">
        <v>6</v>
      </c>
    </row>
    <row r="6" spans="1:74" ht="36.950000000000003" customHeight="1">
      <c r="B6" s="17"/>
      <c r="C6" s="18"/>
      <c r="D6" s="24" t="s">
        <v>16</v>
      </c>
      <c r="E6" s="18"/>
      <c r="F6" s="18"/>
      <c r="G6" s="18"/>
      <c r="H6" s="18"/>
      <c r="I6" s="18"/>
      <c r="J6" s="18"/>
      <c r="K6" s="229" t="s">
        <v>17</v>
      </c>
      <c r="L6" s="228"/>
      <c r="M6" s="228"/>
      <c r="N6" s="228"/>
      <c r="O6" s="228"/>
      <c r="P6" s="228"/>
      <c r="Q6" s="228"/>
      <c r="R6" s="228"/>
      <c r="S6" s="228"/>
      <c r="T6" s="228"/>
      <c r="U6" s="228"/>
      <c r="V6" s="228"/>
      <c r="W6" s="228"/>
      <c r="X6" s="228"/>
      <c r="Y6" s="228"/>
      <c r="Z6" s="228"/>
      <c r="AA6" s="228"/>
      <c r="AB6" s="228"/>
      <c r="AC6" s="228"/>
      <c r="AD6" s="228"/>
      <c r="AE6" s="228"/>
      <c r="AF6" s="228"/>
      <c r="AG6" s="228"/>
      <c r="AH6" s="228"/>
      <c r="AI6" s="228"/>
      <c r="AJ6" s="228"/>
      <c r="AK6" s="228"/>
      <c r="AL6" s="228"/>
      <c r="AM6" s="228"/>
      <c r="AN6" s="228"/>
      <c r="AO6" s="228"/>
      <c r="AP6" s="18"/>
      <c r="AQ6" s="18"/>
      <c r="AR6" s="16"/>
      <c r="BE6" s="208"/>
      <c r="BS6" s="13" t="s">
        <v>18</v>
      </c>
    </row>
    <row r="7" spans="1:74" ht="12" customHeight="1">
      <c r="B7" s="17"/>
      <c r="C7" s="18"/>
      <c r="D7" s="25" t="s">
        <v>19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5" t="s">
        <v>20</v>
      </c>
      <c r="AL7" s="18"/>
      <c r="AM7" s="18"/>
      <c r="AN7" s="23" t="s">
        <v>1</v>
      </c>
      <c r="AO7" s="18"/>
      <c r="AP7" s="18"/>
      <c r="AQ7" s="18"/>
      <c r="AR7" s="16"/>
      <c r="BE7" s="208"/>
      <c r="BS7" s="13" t="s">
        <v>21</v>
      </c>
    </row>
    <row r="8" spans="1:74" ht="12" customHeight="1">
      <c r="B8" s="17"/>
      <c r="C8" s="18"/>
      <c r="D8" s="25" t="s">
        <v>22</v>
      </c>
      <c r="E8" s="18"/>
      <c r="F8" s="18"/>
      <c r="G8" s="18"/>
      <c r="H8" s="18"/>
      <c r="I8" s="18"/>
      <c r="J8" s="18"/>
      <c r="K8" s="23" t="s">
        <v>23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5" t="s">
        <v>24</v>
      </c>
      <c r="AL8" s="18"/>
      <c r="AM8" s="18"/>
      <c r="AN8" s="26" t="s">
        <v>25</v>
      </c>
      <c r="AO8" s="18"/>
      <c r="AP8" s="18"/>
      <c r="AQ8" s="18"/>
      <c r="AR8" s="16"/>
      <c r="BE8" s="208"/>
      <c r="BS8" s="13" t="s">
        <v>26</v>
      </c>
    </row>
    <row r="9" spans="1:74" ht="14.45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08"/>
      <c r="BS9" s="13" t="s">
        <v>27</v>
      </c>
    </row>
    <row r="10" spans="1:74" ht="12" customHeight="1">
      <c r="B10" s="17"/>
      <c r="C10" s="18"/>
      <c r="D10" s="25" t="s">
        <v>28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5" t="s">
        <v>29</v>
      </c>
      <c r="AL10" s="18"/>
      <c r="AM10" s="18"/>
      <c r="AN10" s="23" t="s">
        <v>30</v>
      </c>
      <c r="AO10" s="18"/>
      <c r="AP10" s="18"/>
      <c r="AQ10" s="18"/>
      <c r="AR10" s="16"/>
      <c r="BE10" s="208"/>
      <c r="BS10" s="13" t="s">
        <v>18</v>
      </c>
    </row>
    <row r="11" spans="1:74" ht="18.399999999999999" customHeight="1">
      <c r="B11" s="17"/>
      <c r="C11" s="18"/>
      <c r="D11" s="18"/>
      <c r="E11" s="23" t="s">
        <v>31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5" t="s">
        <v>32</v>
      </c>
      <c r="AL11" s="18"/>
      <c r="AM11" s="18"/>
      <c r="AN11" s="23" t="s">
        <v>33</v>
      </c>
      <c r="AO11" s="18"/>
      <c r="AP11" s="18"/>
      <c r="AQ11" s="18"/>
      <c r="AR11" s="16"/>
      <c r="BE11" s="208"/>
      <c r="BS11" s="13" t="s">
        <v>18</v>
      </c>
    </row>
    <row r="12" spans="1:74" ht="6.95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08"/>
      <c r="BS12" s="13" t="s">
        <v>18</v>
      </c>
    </row>
    <row r="13" spans="1:74" ht="12" customHeight="1">
      <c r="B13" s="17"/>
      <c r="C13" s="18"/>
      <c r="D13" s="25" t="s">
        <v>34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5" t="s">
        <v>29</v>
      </c>
      <c r="AL13" s="18"/>
      <c r="AM13" s="18"/>
      <c r="AN13" s="27" t="s">
        <v>35</v>
      </c>
      <c r="AO13" s="18"/>
      <c r="AP13" s="18"/>
      <c r="AQ13" s="18"/>
      <c r="AR13" s="16"/>
      <c r="BE13" s="208"/>
      <c r="BS13" s="13" t="s">
        <v>18</v>
      </c>
    </row>
    <row r="14" spans="1:74" ht="11.25">
      <c r="B14" s="17"/>
      <c r="C14" s="18"/>
      <c r="D14" s="18"/>
      <c r="E14" s="230" t="s">
        <v>35</v>
      </c>
      <c r="F14" s="231"/>
      <c r="G14" s="231"/>
      <c r="H14" s="231"/>
      <c r="I14" s="231"/>
      <c r="J14" s="231"/>
      <c r="K14" s="231"/>
      <c r="L14" s="231"/>
      <c r="M14" s="231"/>
      <c r="N14" s="231"/>
      <c r="O14" s="231"/>
      <c r="P14" s="231"/>
      <c r="Q14" s="231"/>
      <c r="R14" s="231"/>
      <c r="S14" s="231"/>
      <c r="T14" s="231"/>
      <c r="U14" s="231"/>
      <c r="V14" s="231"/>
      <c r="W14" s="231"/>
      <c r="X14" s="231"/>
      <c r="Y14" s="231"/>
      <c r="Z14" s="231"/>
      <c r="AA14" s="231"/>
      <c r="AB14" s="231"/>
      <c r="AC14" s="231"/>
      <c r="AD14" s="231"/>
      <c r="AE14" s="231"/>
      <c r="AF14" s="231"/>
      <c r="AG14" s="231"/>
      <c r="AH14" s="231"/>
      <c r="AI14" s="231"/>
      <c r="AJ14" s="231"/>
      <c r="AK14" s="25" t="s">
        <v>32</v>
      </c>
      <c r="AL14" s="18"/>
      <c r="AM14" s="18"/>
      <c r="AN14" s="27" t="s">
        <v>35</v>
      </c>
      <c r="AO14" s="18"/>
      <c r="AP14" s="18"/>
      <c r="AQ14" s="18"/>
      <c r="AR14" s="16"/>
      <c r="BE14" s="208"/>
      <c r="BS14" s="13" t="s">
        <v>18</v>
      </c>
    </row>
    <row r="15" spans="1:74" ht="6.95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08"/>
      <c r="BS15" s="13" t="s">
        <v>4</v>
      </c>
    </row>
    <row r="16" spans="1:74" ht="12" customHeight="1">
      <c r="B16" s="17"/>
      <c r="C16" s="18"/>
      <c r="D16" s="25" t="s">
        <v>36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5" t="s">
        <v>29</v>
      </c>
      <c r="AL16" s="18"/>
      <c r="AM16" s="18"/>
      <c r="AN16" s="23" t="s">
        <v>1</v>
      </c>
      <c r="AO16" s="18"/>
      <c r="AP16" s="18"/>
      <c r="AQ16" s="18"/>
      <c r="AR16" s="16"/>
      <c r="BE16" s="208"/>
      <c r="BS16" s="13" t="s">
        <v>4</v>
      </c>
    </row>
    <row r="17" spans="2:71" ht="18.399999999999999" customHeight="1">
      <c r="B17" s="17"/>
      <c r="C17" s="18"/>
      <c r="D17" s="18"/>
      <c r="E17" s="23" t="s">
        <v>37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5" t="s">
        <v>32</v>
      </c>
      <c r="AL17" s="18"/>
      <c r="AM17" s="18"/>
      <c r="AN17" s="23" t="s">
        <v>1</v>
      </c>
      <c r="AO17" s="18"/>
      <c r="AP17" s="18"/>
      <c r="AQ17" s="18"/>
      <c r="AR17" s="16"/>
      <c r="BE17" s="208"/>
      <c r="BS17" s="13" t="s">
        <v>38</v>
      </c>
    </row>
    <row r="18" spans="2:71" ht="6.95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08"/>
      <c r="BS18" s="13" t="s">
        <v>6</v>
      </c>
    </row>
    <row r="19" spans="2:71" ht="12" customHeight="1">
      <c r="B19" s="17"/>
      <c r="C19" s="18"/>
      <c r="D19" s="25" t="s">
        <v>39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5" t="s">
        <v>29</v>
      </c>
      <c r="AL19" s="18"/>
      <c r="AM19" s="18"/>
      <c r="AN19" s="23" t="s">
        <v>1</v>
      </c>
      <c r="AO19" s="18"/>
      <c r="AP19" s="18"/>
      <c r="AQ19" s="18"/>
      <c r="AR19" s="16"/>
      <c r="BE19" s="208"/>
      <c r="BS19" s="13" t="s">
        <v>6</v>
      </c>
    </row>
    <row r="20" spans="2:71" ht="18.399999999999999" customHeight="1">
      <c r="B20" s="17"/>
      <c r="C20" s="18"/>
      <c r="D20" s="18"/>
      <c r="E20" s="23" t="s">
        <v>37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5" t="s">
        <v>32</v>
      </c>
      <c r="AL20" s="18"/>
      <c r="AM20" s="18"/>
      <c r="AN20" s="23" t="s">
        <v>1</v>
      </c>
      <c r="AO20" s="18"/>
      <c r="AP20" s="18"/>
      <c r="AQ20" s="18"/>
      <c r="AR20" s="16"/>
      <c r="BE20" s="208"/>
      <c r="BS20" s="13" t="s">
        <v>4</v>
      </c>
    </row>
    <row r="21" spans="2:71" ht="6.95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08"/>
    </row>
    <row r="22" spans="2:71" ht="12" customHeight="1">
      <c r="B22" s="17"/>
      <c r="C22" s="18"/>
      <c r="D22" s="25" t="s">
        <v>40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08"/>
    </row>
    <row r="23" spans="2:71" ht="45" customHeight="1">
      <c r="B23" s="17"/>
      <c r="C23" s="18"/>
      <c r="D23" s="18"/>
      <c r="E23" s="232" t="s">
        <v>41</v>
      </c>
      <c r="F23" s="232"/>
      <c r="G23" s="232"/>
      <c r="H23" s="232"/>
      <c r="I23" s="232"/>
      <c r="J23" s="232"/>
      <c r="K23" s="232"/>
      <c r="L23" s="232"/>
      <c r="M23" s="232"/>
      <c r="N23" s="232"/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  <c r="AE23" s="232"/>
      <c r="AF23" s="232"/>
      <c r="AG23" s="232"/>
      <c r="AH23" s="232"/>
      <c r="AI23" s="232"/>
      <c r="AJ23" s="232"/>
      <c r="AK23" s="232"/>
      <c r="AL23" s="232"/>
      <c r="AM23" s="232"/>
      <c r="AN23" s="232"/>
      <c r="AO23" s="18"/>
      <c r="AP23" s="18"/>
      <c r="AQ23" s="18"/>
      <c r="AR23" s="16"/>
      <c r="BE23" s="208"/>
    </row>
    <row r="24" spans="2:71" ht="6.95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08"/>
    </row>
    <row r="25" spans="2:71" ht="6.95" customHeight="1">
      <c r="B25" s="17"/>
      <c r="C25" s="18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18"/>
      <c r="AQ25" s="18"/>
      <c r="AR25" s="16"/>
      <c r="BE25" s="208"/>
    </row>
    <row r="26" spans="2:71" s="1" customFormat="1" ht="25.9" customHeight="1">
      <c r="B26" s="30"/>
      <c r="C26" s="31"/>
      <c r="D26" s="32" t="s">
        <v>42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209">
        <f>ROUND(AG54,2)</f>
        <v>0</v>
      </c>
      <c r="AL26" s="210"/>
      <c r="AM26" s="210"/>
      <c r="AN26" s="210"/>
      <c r="AO26" s="210"/>
      <c r="AP26" s="31"/>
      <c r="AQ26" s="31"/>
      <c r="AR26" s="34"/>
      <c r="BE26" s="208"/>
    </row>
    <row r="27" spans="2:71" s="1" customFormat="1" ht="6.95" customHeight="1">
      <c r="B27" s="30"/>
      <c r="C27" s="31"/>
      <c r="D27" s="31"/>
      <c r="E27" s="31"/>
      <c r="F27" s="31"/>
      <c r="G27" s="31"/>
      <c r="H27" s="31"/>
      <c r="I27" s="31"/>
      <c r="J27" s="31"/>
      <c r="K27" s="31"/>
      <c r="L27" s="31"/>
      <c r="M27" s="31"/>
      <c r="N27" s="31"/>
      <c r="O27" s="31"/>
      <c r="P27" s="31"/>
      <c r="Q27" s="31"/>
      <c r="R27" s="31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  <c r="AF27" s="31"/>
      <c r="AG27" s="31"/>
      <c r="AH27" s="31"/>
      <c r="AI27" s="31"/>
      <c r="AJ27" s="31"/>
      <c r="AK27" s="31"/>
      <c r="AL27" s="31"/>
      <c r="AM27" s="31"/>
      <c r="AN27" s="31"/>
      <c r="AO27" s="31"/>
      <c r="AP27" s="31"/>
      <c r="AQ27" s="31"/>
      <c r="AR27" s="34"/>
      <c r="BE27" s="208"/>
    </row>
    <row r="28" spans="2:71" s="1" customFormat="1" ht="11.25">
      <c r="B28" s="30"/>
      <c r="C28" s="31"/>
      <c r="D28" s="31"/>
      <c r="E28" s="31"/>
      <c r="F28" s="31"/>
      <c r="G28" s="31"/>
      <c r="H28" s="31"/>
      <c r="I28" s="31"/>
      <c r="J28" s="31"/>
      <c r="K28" s="31"/>
      <c r="L28" s="233" t="s">
        <v>43</v>
      </c>
      <c r="M28" s="233"/>
      <c r="N28" s="233"/>
      <c r="O28" s="233"/>
      <c r="P28" s="233"/>
      <c r="Q28" s="31"/>
      <c r="R28" s="31"/>
      <c r="S28" s="31"/>
      <c r="T28" s="31"/>
      <c r="U28" s="31"/>
      <c r="V28" s="31"/>
      <c r="W28" s="233" t="s">
        <v>44</v>
      </c>
      <c r="X28" s="233"/>
      <c r="Y28" s="233"/>
      <c r="Z28" s="233"/>
      <c r="AA28" s="233"/>
      <c r="AB28" s="233"/>
      <c r="AC28" s="233"/>
      <c r="AD28" s="233"/>
      <c r="AE28" s="233"/>
      <c r="AF28" s="31"/>
      <c r="AG28" s="31"/>
      <c r="AH28" s="31"/>
      <c r="AI28" s="31"/>
      <c r="AJ28" s="31"/>
      <c r="AK28" s="233" t="s">
        <v>45</v>
      </c>
      <c r="AL28" s="233"/>
      <c r="AM28" s="233"/>
      <c r="AN28" s="233"/>
      <c r="AO28" s="233"/>
      <c r="AP28" s="31"/>
      <c r="AQ28" s="31"/>
      <c r="AR28" s="34"/>
      <c r="BE28" s="208"/>
    </row>
    <row r="29" spans="2:71" s="2" customFormat="1" ht="14.45" customHeight="1">
      <c r="B29" s="35"/>
      <c r="C29" s="36"/>
      <c r="D29" s="25" t="s">
        <v>46</v>
      </c>
      <c r="E29" s="36"/>
      <c r="F29" s="25" t="s">
        <v>47</v>
      </c>
      <c r="G29" s="36"/>
      <c r="H29" s="36"/>
      <c r="I29" s="36"/>
      <c r="J29" s="36"/>
      <c r="K29" s="36"/>
      <c r="L29" s="234">
        <v>0.21</v>
      </c>
      <c r="M29" s="206"/>
      <c r="N29" s="206"/>
      <c r="O29" s="206"/>
      <c r="P29" s="206"/>
      <c r="Q29" s="36"/>
      <c r="R29" s="36"/>
      <c r="S29" s="36"/>
      <c r="T29" s="36"/>
      <c r="U29" s="36"/>
      <c r="V29" s="36"/>
      <c r="W29" s="205">
        <f>ROUND(AZ54, 2)</f>
        <v>0</v>
      </c>
      <c r="X29" s="206"/>
      <c r="Y29" s="206"/>
      <c r="Z29" s="206"/>
      <c r="AA29" s="206"/>
      <c r="AB29" s="206"/>
      <c r="AC29" s="206"/>
      <c r="AD29" s="206"/>
      <c r="AE29" s="206"/>
      <c r="AF29" s="36"/>
      <c r="AG29" s="36"/>
      <c r="AH29" s="36"/>
      <c r="AI29" s="36"/>
      <c r="AJ29" s="36"/>
      <c r="AK29" s="205">
        <f>ROUND(AV54, 2)</f>
        <v>0</v>
      </c>
      <c r="AL29" s="206"/>
      <c r="AM29" s="206"/>
      <c r="AN29" s="206"/>
      <c r="AO29" s="206"/>
      <c r="AP29" s="36"/>
      <c r="AQ29" s="36"/>
      <c r="AR29" s="37"/>
      <c r="BE29" s="208"/>
    </row>
    <row r="30" spans="2:71" s="2" customFormat="1" ht="14.45" customHeight="1">
      <c r="B30" s="35"/>
      <c r="C30" s="36"/>
      <c r="D30" s="36"/>
      <c r="E30" s="36"/>
      <c r="F30" s="25" t="s">
        <v>48</v>
      </c>
      <c r="G30" s="36"/>
      <c r="H30" s="36"/>
      <c r="I30" s="36"/>
      <c r="J30" s="36"/>
      <c r="K30" s="36"/>
      <c r="L30" s="234">
        <v>0.15</v>
      </c>
      <c r="M30" s="206"/>
      <c r="N30" s="206"/>
      <c r="O30" s="206"/>
      <c r="P30" s="206"/>
      <c r="Q30" s="36"/>
      <c r="R30" s="36"/>
      <c r="S30" s="36"/>
      <c r="T30" s="36"/>
      <c r="U30" s="36"/>
      <c r="V30" s="36"/>
      <c r="W30" s="205">
        <f>ROUND(BA54, 2)</f>
        <v>0</v>
      </c>
      <c r="X30" s="206"/>
      <c r="Y30" s="206"/>
      <c r="Z30" s="206"/>
      <c r="AA30" s="206"/>
      <c r="AB30" s="206"/>
      <c r="AC30" s="206"/>
      <c r="AD30" s="206"/>
      <c r="AE30" s="206"/>
      <c r="AF30" s="36"/>
      <c r="AG30" s="36"/>
      <c r="AH30" s="36"/>
      <c r="AI30" s="36"/>
      <c r="AJ30" s="36"/>
      <c r="AK30" s="205">
        <f>ROUND(AW54, 2)</f>
        <v>0</v>
      </c>
      <c r="AL30" s="206"/>
      <c r="AM30" s="206"/>
      <c r="AN30" s="206"/>
      <c r="AO30" s="206"/>
      <c r="AP30" s="36"/>
      <c r="AQ30" s="36"/>
      <c r="AR30" s="37"/>
      <c r="BE30" s="208"/>
    </row>
    <row r="31" spans="2:71" s="2" customFormat="1" ht="14.45" hidden="1" customHeight="1">
      <c r="B31" s="35"/>
      <c r="C31" s="36"/>
      <c r="D31" s="36"/>
      <c r="E31" s="36"/>
      <c r="F31" s="25" t="s">
        <v>49</v>
      </c>
      <c r="G31" s="36"/>
      <c r="H31" s="36"/>
      <c r="I31" s="36"/>
      <c r="J31" s="36"/>
      <c r="K31" s="36"/>
      <c r="L31" s="234">
        <v>0.21</v>
      </c>
      <c r="M31" s="206"/>
      <c r="N31" s="206"/>
      <c r="O31" s="206"/>
      <c r="P31" s="206"/>
      <c r="Q31" s="36"/>
      <c r="R31" s="36"/>
      <c r="S31" s="36"/>
      <c r="T31" s="36"/>
      <c r="U31" s="36"/>
      <c r="V31" s="36"/>
      <c r="W31" s="205">
        <f>ROUND(BB54, 2)</f>
        <v>0</v>
      </c>
      <c r="X31" s="206"/>
      <c r="Y31" s="206"/>
      <c r="Z31" s="206"/>
      <c r="AA31" s="206"/>
      <c r="AB31" s="206"/>
      <c r="AC31" s="206"/>
      <c r="AD31" s="206"/>
      <c r="AE31" s="206"/>
      <c r="AF31" s="36"/>
      <c r="AG31" s="36"/>
      <c r="AH31" s="36"/>
      <c r="AI31" s="36"/>
      <c r="AJ31" s="36"/>
      <c r="AK31" s="205">
        <v>0</v>
      </c>
      <c r="AL31" s="206"/>
      <c r="AM31" s="206"/>
      <c r="AN31" s="206"/>
      <c r="AO31" s="206"/>
      <c r="AP31" s="36"/>
      <c r="AQ31" s="36"/>
      <c r="AR31" s="37"/>
      <c r="BE31" s="208"/>
    </row>
    <row r="32" spans="2:71" s="2" customFormat="1" ht="14.45" hidden="1" customHeight="1">
      <c r="B32" s="35"/>
      <c r="C32" s="36"/>
      <c r="D32" s="36"/>
      <c r="E32" s="36"/>
      <c r="F32" s="25" t="s">
        <v>50</v>
      </c>
      <c r="G32" s="36"/>
      <c r="H32" s="36"/>
      <c r="I32" s="36"/>
      <c r="J32" s="36"/>
      <c r="K32" s="36"/>
      <c r="L32" s="234">
        <v>0.15</v>
      </c>
      <c r="M32" s="206"/>
      <c r="N32" s="206"/>
      <c r="O32" s="206"/>
      <c r="P32" s="206"/>
      <c r="Q32" s="36"/>
      <c r="R32" s="36"/>
      <c r="S32" s="36"/>
      <c r="T32" s="36"/>
      <c r="U32" s="36"/>
      <c r="V32" s="36"/>
      <c r="W32" s="205">
        <f>ROUND(BC54, 2)</f>
        <v>0</v>
      </c>
      <c r="X32" s="206"/>
      <c r="Y32" s="206"/>
      <c r="Z32" s="206"/>
      <c r="AA32" s="206"/>
      <c r="AB32" s="206"/>
      <c r="AC32" s="206"/>
      <c r="AD32" s="206"/>
      <c r="AE32" s="206"/>
      <c r="AF32" s="36"/>
      <c r="AG32" s="36"/>
      <c r="AH32" s="36"/>
      <c r="AI32" s="36"/>
      <c r="AJ32" s="36"/>
      <c r="AK32" s="205">
        <v>0</v>
      </c>
      <c r="AL32" s="206"/>
      <c r="AM32" s="206"/>
      <c r="AN32" s="206"/>
      <c r="AO32" s="206"/>
      <c r="AP32" s="36"/>
      <c r="AQ32" s="36"/>
      <c r="AR32" s="37"/>
      <c r="BE32" s="208"/>
    </row>
    <row r="33" spans="2:57" s="2" customFormat="1" ht="14.45" hidden="1" customHeight="1">
      <c r="B33" s="35"/>
      <c r="C33" s="36"/>
      <c r="D33" s="36"/>
      <c r="E33" s="36"/>
      <c r="F33" s="25" t="s">
        <v>51</v>
      </c>
      <c r="G33" s="36"/>
      <c r="H33" s="36"/>
      <c r="I33" s="36"/>
      <c r="J33" s="36"/>
      <c r="K33" s="36"/>
      <c r="L33" s="234">
        <v>0</v>
      </c>
      <c r="M33" s="206"/>
      <c r="N33" s="206"/>
      <c r="O33" s="206"/>
      <c r="P33" s="206"/>
      <c r="Q33" s="36"/>
      <c r="R33" s="36"/>
      <c r="S33" s="36"/>
      <c r="T33" s="36"/>
      <c r="U33" s="36"/>
      <c r="V33" s="36"/>
      <c r="W33" s="205">
        <f>ROUND(BD54, 2)</f>
        <v>0</v>
      </c>
      <c r="X33" s="206"/>
      <c r="Y33" s="206"/>
      <c r="Z33" s="206"/>
      <c r="AA33" s="206"/>
      <c r="AB33" s="206"/>
      <c r="AC33" s="206"/>
      <c r="AD33" s="206"/>
      <c r="AE33" s="206"/>
      <c r="AF33" s="36"/>
      <c r="AG33" s="36"/>
      <c r="AH33" s="36"/>
      <c r="AI33" s="36"/>
      <c r="AJ33" s="36"/>
      <c r="AK33" s="205">
        <v>0</v>
      </c>
      <c r="AL33" s="206"/>
      <c r="AM33" s="206"/>
      <c r="AN33" s="206"/>
      <c r="AO33" s="206"/>
      <c r="AP33" s="36"/>
      <c r="AQ33" s="36"/>
      <c r="AR33" s="37"/>
      <c r="BE33" s="208"/>
    </row>
    <row r="34" spans="2:57" s="1" customFormat="1" ht="6.95" customHeight="1">
      <c r="B34" s="30"/>
      <c r="C34" s="31"/>
      <c r="D34" s="31"/>
      <c r="E34" s="31"/>
      <c r="F34" s="31"/>
      <c r="G34" s="31"/>
      <c r="H34" s="31"/>
      <c r="I34" s="31"/>
      <c r="J34" s="31"/>
      <c r="K34" s="31"/>
      <c r="L34" s="31"/>
      <c r="M34" s="31"/>
      <c r="N34" s="31"/>
      <c r="O34" s="31"/>
      <c r="P34" s="31"/>
      <c r="Q34" s="31"/>
      <c r="R34" s="31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  <c r="AF34" s="31"/>
      <c r="AG34" s="31"/>
      <c r="AH34" s="31"/>
      <c r="AI34" s="31"/>
      <c r="AJ34" s="31"/>
      <c r="AK34" s="31"/>
      <c r="AL34" s="31"/>
      <c r="AM34" s="31"/>
      <c r="AN34" s="31"/>
      <c r="AO34" s="31"/>
      <c r="AP34" s="31"/>
      <c r="AQ34" s="31"/>
      <c r="AR34" s="34"/>
      <c r="BE34" s="208"/>
    </row>
    <row r="35" spans="2:57" s="1" customFormat="1" ht="25.9" customHeight="1">
      <c r="B35" s="30"/>
      <c r="C35" s="38"/>
      <c r="D35" s="39" t="s">
        <v>52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53</v>
      </c>
      <c r="U35" s="40"/>
      <c r="V35" s="40"/>
      <c r="W35" s="40"/>
      <c r="X35" s="211" t="s">
        <v>54</v>
      </c>
      <c r="Y35" s="212"/>
      <c r="Z35" s="212"/>
      <c r="AA35" s="212"/>
      <c r="AB35" s="212"/>
      <c r="AC35" s="40"/>
      <c r="AD35" s="40"/>
      <c r="AE35" s="40"/>
      <c r="AF35" s="40"/>
      <c r="AG35" s="40"/>
      <c r="AH35" s="40"/>
      <c r="AI35" s="40"/>
      <c r="AJ35" s="40"/>
      <c r="AK35" s="213">
        <f>SUM(AK26:AK33)</f>
        <v>0</v>
      </c>
      <c r="AL35" s="212"/>
      <c r="AM35" s="212"/>
      <c r="AN35" s="212"/>
      <c r="AO35" s="214"/>
      <c r="AP35" s="38"/>
      <c r="AQ35" s="38"/>
      <c r="AR35" s="34"/>
    </row>
    <row r="36" spans="2:57" s="1" customFormat="1" ht="6.95" customHeight="1">
      <c r="B36" s="30"/>
      <c r="C36" s="31"/>
      <c r="D36" s="31"/>
      <c r="E36" s="31"/>
      <c r="F36" s="31"/>
      <c r="G36" s="31"/>
      <c r="H36" s="31"/>
      <c r="I36" s="31"/>
      <c r="J36" s="31"/>
      <c r="K36" s="31"/>
      <c r="L36" s="31"/>
      <c r="M36" s="31"/>
      <c r="N36" s="31"/>
      <c r="O36" s="31"/>
      <c r="P36" s="31"/>
      <c r="Q36" s="31"/>
      <c r="R36" s="31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  <c r="AF36" s="31"/>
      <c r="AG36" s="31"/>
      <c r="AH36" s="31"/>
      <c r="AI36" s="31"/>
      <c r="AJ36" s="31"/>
      <c r="AK36" s="31"/>
      <c r="AL36" s="31"/>
      <c r="AM36" s="31"/>
      <c r="AN36" s="31"/>
      <c r="AO36" s="31"/>
      <c r="AP36" s="31"/>
      <c r="AQ36" s="31"/>
      <c r="AR36" s="34"/>
    </row>
    <row r="37" spans="2:57" s="1" customFormat="1" ht="6.95" customHeight="1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4"/>
    </row>
    <row r="41" spans="2:57" s="1" customFormat="1" ht="6.95" customHeight="1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4"/>
    </row>
    <row r="42" spans="2:57" s="1" customFormat="1" ht="24.95" customHeight="1">
      <c r="B42" s="30"/>
      <c r="C42" s="19" t="s">
        <v>55</v>
      </c>
      <c r="D42" s="31"/>
      <c r="E42" s="31"/>
      <c r="F42" s="31"/>
      <c r="G42" s="31"/>
      <c r="H42" s="31"/>
      <c r="I42" s="31"/>
      <c r="J42" s="31"/>
      <c r="K42" s="31"/>
      <c r="L42" s="31"/>
      <c r="M42" s="31"/>
      <c r="N42" s="31"/>
      <c r="O42" s="31"/>
      <c r="P42" s="31"/>
      <c r="Q42" s="31"/>
      <c r="R42" s="31"/>
      <c r="S42" s="31"/>
      <c r="T42" s="31"/>
      <c r="U42" s="31"/>
      <c r="V42" s="31"/>
      <c r="W42" s="31"/>
      <c r="X42" s="31"/>
      <c r="Y42" s="31"/>
      <c r="Z42" s="31"/>
      <c r="AA42" s="31"/>
      <c r="AB42" s="31"/>
      <c r="AC42" s="31"/>
      <c r="AD42" s="31"/>
      <c r="AE42" s="31"/>
      <c r="AF42" s="31"/>
      <c r="AG42" s="31"/>
      <c r="AH42" s="31"/>
      <c r="AI42" s="31"/>
      <c r="AJ42" s="31"/>
      <c r="AK42" s="31"/>
      <c r="AL42" s="31"/>
      <c r="AM42" s="31"/>
      <c r="AN42" s="31"/>
      <c r="AO42" s="31"/>
      <c r="AP42" s="31"/>
      <c r="AQ42" s="31"/>
      <c r="AR42" s="34"/>
    </row>
    <row r="43" spans="2:57" s="1" customFormat="1" ht="6.95" customHeight="1">
      <c r="B43" s="30"/>
      <c r="C43" s="31"/>
      <c r="D43" s="31"/>
      <c r="E43" s="31"/>
      <c r="F43" s="31"/>
      <c r="G43" s="31"/>
      <c r="H43" s="31"/>
      <c r="I43" s="31"/>
      <c r="J43" s="31"/>
      <c r="K43" s="31"/>
      <c r="L43" s="31"/>
      <c r="M43" s="31"/>
      <c r="N43" s="31"/>
      <c r="O43" s="31"/>
      <c r="P43" s="31"/>
      <c r="Q43" s="31"/>
      <c r="R43" s="31"/>
      <c r="S43" s="31"/>
      <c r="T43" s="31"/>
      <c r="U43" s="31"/>
      <c r="V43" s="31"/>
      <c r="W43" s="31"/>
      <c r="X43" s="31"/>
      <c r="Y43" s="31"/>
      <c r="Z43" s="31"/>
      <c r="AA43" s="31"/>
      <c r="AB43" s="31"/>
      <c r="AC43" s="31"/>
      <c r="AD43" s="31"/>
      <c r="AE43" s="31"/>
      <c r="AF43" s="31"/>
      <c r="AG43" s="31"/>
      <c r="AH43" s="31"/>
      <c r="AI43" s="31"/>
      <c r="AJ43" s="31"/>
      <c r="AK43" s="31"/>
      <c r="AL43" s="31"/>
      <c r="AM43" s="31"/>
      <c r="AN43" s="31"/>
      <c r="AO43" s="31"/>
      <c r="AP43" s="31"/>
      <c r="AQ43" s="31"/>
      <c r="AR43" s="34"/>
    </row>
    <row r="44" spans="2:57" s="1" customFormat="1" ht="12" customHeight="1">
      <c r="B44" s="30"/>
      <c r="C44" s="25" t="s">
        <v>13</v>
      </c>
      <c r="D44" s="31"/>
      <c r="E44" s="31"/>
      <c r="F44" s="31"/>
      <c r="G44" s="31"/>
      <c r="H44" s="31"/>
      <c r="I44" s="31"/>
      <c r="J44" s="31"/>
      <c r="K44" s="31"/>
      <c r="L44" s="31" t="str">
        <f>K5</f>
        <v>77_1</v>
      </c>
      <c r="M44" s="31"/>
      <c r="N44" s="31"/>
      <c r="O44" s="31"/>
      <c r="P44" s="31"/>
      <c r="Q44" s="31"/>
      <c r="R44" s="31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  <c r="AF44" s="31"/>
      <c r="AG44" s="31"/>
      <c r="AH44" s="31"/>
      <c r="AI44" s="31"/>
      <c r="AJ44" s="31"/>
      <c r="AK44" s="31"/>
      <c r="AL44" s="31"/>
      <c r="AM44" s="31"/>
      <c r="AN44" s="31"/>
      <c r="AO44" s="31"/>
      <c r="AP44" s="31"/>
      <c r="AQ44" s="31"/>
      <c r="AR44" s="34"/>
    </row>
    <row r="45" spans="2:57" s="3" customFormat="1" ht="36.950000000000003" customHeight="1">
      <c r="B45" s="46"/>
      <c r="C45" s="47" t="s">
        <v>16</v>
      </c>
      <c r="D45" s="48"/>
      <c r="E45" s="48"/>
      <c r="F45" s="48"/>
      <c r="G45" s="48"/>
      <c r="H45" s="48"/>
      <c r="I45" s="48"/>
      <c r="J45" s="48"/>
      <c r="K45" s="48"/>
      <c r="L45" s="224" t="str">
        <f>K6</f>
        <v>Údržba, opravy a odstraňování závad u SSZT 2019 - SSZT Nymburk</v>
      </c>
      <c r="M45" s="225"/>
      <c r="N45" s="225"/>
      <c r="O45" s="225"/>
      <c r="P45" s="225"/>
      <c r="Q45" s="225"/>
      <c r="R45" s="225"/>
      <c r="S45" s="225"/>
      <c r="T45" s="225"/>
      <c r="U45" s="225"/>
      <c r="V45" s="225"/>
      <c r="W45" s="225"/>
      <c r="X45" s="225"/>
      <c r="Y45" s="225"/>
      <c r="Z45" s="225"/>
      <c r="AA45" s="225"/>
      <c r="AB45" s="225"/>
      <c r="AC45" s="225"/>
      <c r="AD45" s="225"/>
      <c r="AE45" s="225"/>
      <c r="AF45" s="225"/>
      <c r="AG45" s="225"/>
      <c r="AH45" s="225"/>
      <c r="AI45" s="225"/>
      <c r="AJ45" s="225"/>
      <c r="AK45" s="225"/>
      <c r="AL45" s="225"/>
      <c r="AM45" s="225"/>
      <c r="AN45" s="225"/>
      <c r="AO45" s="225"/>
      <c r="AP45" s="48"/>
      <c r="AQ45" s="48"/>
      <c r="AR45" s="49"/>
    </row>
    <row r="46" spans="2:57" s="1" customFormat="1" ht="6.95" customHeight="1">
      <c r="B46" s="30"/>
      <c r="C46" s="31"/>
      <c r="D46" s="31"/>
      <c r="E46" s="31"/>
      <c r="F46" s="31"/>
      <c r="G46" s="31"/>
      <c r="H46" s="31"/>
      <c r="I46" s="31"/>
      <c r="J46" s="31"/>
      <c r="K46" s="31"/>
      <c r="L46" s="31"/>
      <c r="M46" s="31"/>
      <c r="N46" s="31"/>
      <c r="O46" s="31"/>
      <c r="P46" s="31"/>
      <c r="Q46" s="31"/>
      <c r="R46" s="31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  <c r="AF46" s="31"/>
      <c r="AG46" s="31"/>
      <c r="AH46" s="31"/>
      <c r="AI46" s="31"/>
      <c r="AJ46" s="31"/>
      <c r="AK46" s="31"/>
      <c r="AL46" s="31"/>
      <c r="AM46" s="31"/>
      <c r="AN46" s="31"/>
      <c r="AO46" s="31"/>
      <c r="AP46" s="31"/>
      <c r="AQ46" s="31"/>
      <c r="AR46" s="34"/>
    </row>
    <row r="47" spans="2:57" s="1" customFormat="1" ht="12" customHeight="1">
      <c r="B47" s="30"/>
      <c r="C47" s="25" t="s">
        <v>22</v>
      </c>
      <c r="D47" s="31"/>
      <c r="E47" s="31"/>
      <c r="F47" s="31"/>
      <c r="G47" s="31"/>
      <c r="H47" s="31"/>
      <c r="I47" s="31"/>
      <c r="J47" s="31"/>
      <c r="K47" s="31"/>
      <c r="L47" s="50" t="str">
        <f>IF(K8="","",K8)</f>
        <v>Středočeský kraj</v>
      </c>
      <c r="M47" s="31"/>
      <c r="N47" s="31"/>
      <c r="O47" s="31"/>
      <c r="P47" s="31"/>
      <c r="Q47" s="31"/>
      <c r="R47" s="31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  <c r="AF47" s="31"/>
      <c r="AG47" s="31"/>
      <c r="AH47" s="31"/>
      <c r="AI47" s="25" t="s">
        <v>24</v>
      </c>
      <c r="AJ47" s="31"/>
      <c r="AK47" s="31"/>
      <c r="AL47" s="31"/>
      <c r="AM47" s="226" t="str">
        <f>IF(AN8= "","",AN8)</f>
        <v>1. 2. 2019</v>
      </c>
      <c r="AN47" s="226"/>
      <c r="AO47" s="31"/>
      <c r="AP47" s="31"/>
      <c r="AQ47" s="31"/>
      <c r="AR47" s="34"/>
    </row>
    <row r="48" spans="2:57" s="1" customFormat="1" ht="6.95" customHeight="1">
      <c r="B48" s="30"/>
      <c r="C48" s="31"/>
      <c r="D48" s="31"/>
      <c r="E48" s="31"/>
      <c r="F48" s="31"/>
      <c r="G48" s="31"/>
      <c r="H48" s="31"/>
      <c r="I48" s="31"/>
      <c r="J48" s="31"/>
      <c r="K48" s="31"/>
      <c r="L48" s="31"/>
      <c r="M48" s="31"/>
      <c r="N48" s="31"/>
      <c r="O48" s="31"/>
      <c r="P48" s="31"/>
      <c r="Q48" s="31"/>
      <c r="R48" s="31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  <c r="AF48" s="31"/>
      <c r="AG48" s="31"/>
      <c r="AH48" s="31"/>
      <c r="AI48" s="31"/>
      <c r="AJ48" s="31"/>
      <c r="AK48" s="31"/>
      <c r="AL48" s="31"/>
      <c r="AM48" s="31"/>
      <c r="AN48" s="31"/>
      <c r="AO48" s="31"/>
      <c r="AP48" s="31"/>
      <c r="AQ48" s="31"/>
      <c r="AR48" s="34"/>
    </row>
    <row r="49" spans="1:91" s="1" customFormat="1" ht="13.7" customHeight="1">
      <c r="B49" s="30"/>
      <c r="C49" s="25" t="s">
        <v>28</v>
      </c>
      <c r="D49" s="31"/>
      <c r="E49" s="31"/>
      <c r="F49" s="31"/>
      <c r="G49" s="31"/>
      <c r="H49" s="31"/>
      <c r="I49" s="31"/>
      <c r="J49" s="31"/>
      <c r="K49" s="31"/>
      <c r="L49" s="31" t="str">
        <f>IF(E11= "","",E11)</f>
        <v>Správa železniční dopravní cesty,státní organizace</v>
      </c>
      <c r="M49" s="31"/>
      <c r="N49" s="31"/>
      <c r="O49" s="31"/>
      <c r="P49" s="31"/>
      <c r="Q49" s="31"/>
      <c r="R49" s="31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  <c r="AF49" s="31"/>
      <c r="AG49" s="31"/>
      <c r="AH49" s="31"/>
      <c r="AI49" s="25" t="s">
        <v>36</v>
      </c>
      <c r="AJ49" s="31"/>
      <c r="AK49" s="31"/>
      <c r="AL49" s="31"/>
      <c r="AM49" s="222" t="str">
        <f>IF(E17="","",E17)</f>
        <v xml:space="preserve"> </v>
      </c>
      <c r="AN49" s="223"/>
      <c r="AO49" s="223"/>
      <c r="AP49" s="223"/>
      <c r="AQ49" s="31"/>
      <c r="AR49" s="34"/>
      <c r="AS49" s="216" t="s">
        <v>56</v>
      </c>
      <c r="AT49" s="217"/>
      <c r="AU49" s="52"/>
      <c r="AV49" s="52"/>
      <c r="AW49" s="52"/>
      <c r="AX49" s="52"/>
      <c r="AY49" s="52"/>
      <c r="AZ49" s="52"/>
      <c r="BA49" s="52"/>
      <c r="BB49" s="52"/>
      <c r="BC49" s="52"/>
      <c r="BD49" s="53"/>
    </row>
    <row r="50" spans="1:91" s="1" customFormat="1" ht="13.7" customHeight="1">
      <c r="B50" s="30"/>
      <c r="C50" s="25" t="s">
        <v>34</v>
      </c>
      <c r="D50" s="31"/>
      <c r="E50" s="31"/>
      <c r="F50" s="31"/>
      <c r="G50" s="31"/>
      <c r="H50" s="31"/>
      <c r="I50" s="31"/>
      <c r="J50" s="31"/>
      <c r="K50" s="31"/>
      <c r="L50" s="31" t="str">
        <f>IF(E14= "Vyplň údaj","",E14)</f>
        <v/>
      </c>
      <c r="M50" s="31"/>
      <c r="N50" s="31"/>
      <c r="O50" s="31"/>
      <c r="P50" s="31"/>
      <c r="Q50" s="31"/>
      <c r="R50" s="31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  <c r="AF50" s="31"/>
      <c r="AG50" s="31"/>
      <c r="AH50" s="31"/>
      <c r="AI50" s="25" t="s">
        <v>39</v>
      </c>
      <c r="AJ50" s="31"/>
      <c r="AK50" s="31"/>
      <c r="AL50" s="31"/>
      <c r="AM50" s="222" t="str">
        <f>IF(E20="","",E20)</f>
        <v xml:space="preserve"> </v>
      </c>
      <c r="AN50" s="223"/>
      <c r="AO50" s="223"/>
      <c r="AP50" s="223"/>
      <c r="AQ50" s="31"/>
      <c r="AR50" s="34"/>
      <c r="AS50" s="218"/>
      <c r="AT50" s="219"/>
      <c r="AU50" s="54"/>
      <c r="AV50" s="54"/>
      <c r="AW50" s="54"/>
      <c r="AX50" s="54"/>
      <c r="AY50" s="54"/>
      <c r="AZ50" s="54"/>
      <c r="BA50" s="54"/>
      <c r="BB50" s="54"/>
      <c r="BC50" s="54"/>
      <c r="BD50" s="55"/>
    </row>
    <row r="51" spans="1:91" s="1" customFormat="1" ht="10.9" customHeight="1">
      <c r="B51" s="30"/>
      <c r="C51" s="31"/>
      <c r="D51" s="31"/>
      <c r="E51" s="31"/>
      <c r="F51" s="31"/>
      <c r="G51" s="31"/>
      <c r="H51" s="31"/>
      <c r="I51" s="31"/>
      <c r="J51" s="31"/>
      <c r="K51" s="31"/>
      <c r="L51" s="31"/>
      <c r="M51" s="31"/>
      <c r="N51" s="31"/>
      <c r="O51" s="31"/>
      <c r="P51" s="31"/>
      <c r="Q51" s="31"/>
      <c r="R51" s="31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  <c r="AF51" s="31"/>
      <c r="AG51" s="31"/>
      <c r="AH51" s="31"/>
      <c r="AI51" s="31"/>
      <c r="AJ51" s="31"/>
      <c r="AK51" s="31"/>
      <c r="AL51" s="31"/>
      <c r="AM51" s="31"/>
      <c r="AN51" s="31"/>
      <c r="AO51" s="31"/>
      <c r="AP51" s="31"/>
      <c r="AQ51" s="31"/>
      <c r="AR51" s="34"/>
      <c r="AS51" s="220"/>
      <c r="AT51" s="221"/>
      <c r="AU51" s="56"/>
      <c r="AV51" s="56"/>
      <c r="AW51" s="56"/>
      <c r="AX51" s="56"/>
      <c r="AY51" s="56"/>
      <c r="AZ51" s="56"/>
      <c r="BA51" s="56"/>
      <c r="BB51" s="56"/>
      <c r="BC51" s="56"/>
      <c r="BD51" s="57"/>
    </row>
    <row r="52" spans="1:91" s="1" customFormat="1" ht="29.25" customHeight="1">
      <c r="B52" s="30"/>
      <c r="C52" s="246" t="s">
        <v>57</v>
      </c>
      <c r="D52" s="236"/>
      <c r="E52" s="236"/>
      <c r="F52" s="236"/>
      <c r="G52" s="236"/>
      <c r="H52" s="58"/>
      <c r="I52" s="235" t="s">
        <v>58</v>
      </c>
      <c r="J52" s="236"/>
      <c r="K52" s="236"/>
      <c r="L52" s="236"/>
      <c r="M52" s="236"/>
      <c r="N52" s="236"/>
      <c r="O52" s="236"/>
      <c r="P52" s="236"/>
      <c r="Q52" s="236"/>
      <c r="R52" s="236"/>
      <c r="S52" s="236"/>
      <c r="T52" s="236"/>
      <c r="U52" s="236"/>
      <c r="V52" s="236"/>
      <c r="W52" s="236"/>
      <c r="X52" s="236"/>
      <c r="Y52" s="236"/>
      <c r="Z52" s="236"/>
      <c r="AA52" s="236"/>
      <c r="AB52" s="236"/>
      <c r="AC52" s="236"/>
      <c r="AD52" s="236"/>
      <c r="AE52" s="236"/>
      <c r="AF52" s="236"/>
      <c r="AG52" s="238" t="s">
        <v>59</v>
      </c>
      <c r="AH52" s="236"/>
      <c r="AI52" s="236"/>
      <c r="AJ52" s="236"/>
      <c r="AK52" s="236"/>
      <c r="AL52" s="236"/>
      <c r="AM52" s="236"/>
      <c r="AN52" s="235" t="s">
        <v>60</v>
      </c>
      <c r="AO52" s="236"/>
      <c r="AP52" s="237"/>
      <c r="AQ52" s="59" t="s">
        <v>61</v>
      </c>
      <c r="AR52" s="34"/>
      <c r="AS52" s="60" t="s">
        <v>62</v>
      </c>
      <c r="AT52" s="61" t="s">
        <v>63</v>
      </c>
      <c r="AU52" s="61" t="s">
        <v>64</v>
      </c>
      <c r="AV52" s="61" t="s">
        <v>65</v>
      </c>
      <c r="AW52" s="61" t="s">
        <v>66</v>
      </c>
      <c r="AX52" s="61" t="s">
        <v>67</v>
      </c>
      <c r="AY52" s="61" t="s">
        <v>68</v>
      </c>
      <c r="AZ52" s="61" t="s">
        <v>69</v>
      </c>
      <c r="BA52" s="61" t="s">
        <v>70</v>
      </c>
      <c r="BB52" s="61" t="s">
        <v>71</v>
      </c>
      <c r="BC52" s="61" t="s">
        <v>72</v>
      </c>
      <c r="BD52" s="62" t="s">
        <v>73</v>
      </c>
    </row>
    <row r="53" spans="1:91" s="1" customFormat="1" ht="10.9" customHeight="1">
      <c r="B53" s="30"/>
      <c r="C53" s="31"/>
      <c r="D53" s="31"/>
      <c r="E53" s="31"/>
      <c r="F53" s="31"/>
      <c r="G53" s="31"/>
      <c r="H53" s="31"/>
      <c r="I53" s="31"/>
      <c r="J53" s="31"/>
      <c r="K53" s="31"/>
      <c r="L53" s="31"/>
      <c r="M53" s="31"/>
      <c r="N53" s="31"/>
      <c r="O53" s="31"/>
      <c r="P53" s="31"/>
      <c r="Q53" s="31"/>
      <c r="R53" s="31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  <c r="AF53" s="31"/>
      <c r="AG53" s="31"/>
      <c r="AH53" s="31"/>
      <c r="AI53" s="31"/>
      <c r="AJ53" s="31"/>
      <c r="AK53" s="31"/>
      <c r="AL53" s="31"/>
      <c r="AM53" s="31"/>
      <c r="AN53" s="31"/>
      <c r="AO53" s="31"/>
      <c r="AP53" s="31"/>
      <c r="AQ53" s="31"/>
      <c r="AR53" s="34"/>
      <c r="AS53" s="63"/>
      <c r="AT53" s="64"/>
      <c r="AU53" s="64"/>
      <c r="AV53" s="64"/>
      <c r="AW53" s="64"/>
      <c r="AX53" s="64"/>
      <c r="AY53" s="64"/>
      <c r="AZ53" s="64"/>
      <c r="BA53" s="64"/>
      <c r="BB53" s="64"/>
      <c r="BC53" s="64"/>
      <c r="BD53" s="65"/>
    </row>
    <row r="54" spans="1:91" s="4" customFormat="1" ht="32.450000000000003" customHeight="1">
      <c r="B54" s="66"/>
      <c r="C54" s="67" t="s">
        <v>74</v>
      </c>
      <c r="D54" s="68"/>
      <c r="E54" s="68"/>
      <c r="F54" s="68"/>
      <c r="G54" s="68"/>
      <c r="H54" s="68"/>
      <c r="I54" s="68"/>
      <c r="J54" s="68"/>
      <c r="K54" s="68"/>
      <c r="L54" s="68"/>
      <c r="M54" s="68"/>
      <c r="N54" s="68"/>
      <c r="O54" s="68"/>
      <c r="P54" s="68"/>
      <c r="Q54" s="68"/>
      <c r="R54" s="68"/>
      <c r="S54" s="68"/>
      <c r="T54" s="68"/>
      <c r="U54" s="68"/>
      <c r="V54" s="68"/>
      <c r="W54" s="68"/>
      <c r="X54" s="68"/>
      <c r="Y54" s="68"/>
      <c r="Z54" s="68"/>
      <c r="AA54" s="68"/>
      <c r="AB54" s="68"/>
      <c r="AC54" s="68"/>
      <c r="AD54" s="68"/>
      <c r="AE54" s="68"/>
      <c r="AF54" s="68"/>
      <c r="AG54" s="244">
        <f>ROUND(AG55,2)</f>
        <v>0</v>
      </c>
      <c r="AH54" s="244"/>
      <c r="AI54" s="244"/>
      <c r="AJ54" s="244"/>
      <c r="AK54" s="244"/>
      <c r="AL54" s="244"/>
      <c r="AM54" s="244"/>
      <c r="AN54" s="245">
        <f>SUM(AG54,AT54)</f>
        <v>0</v>
      </c>
      <c r="AO54" s="245"/>
      <c r="AP54" s="245"/>
      <c r="AQ54" s="70" t="s">
        <v>1</v>
      </c>
      <c r="AR54" s="71"/>
      <c r="AS54" s="72">
        <f>ROUND(AS55,2)</f>
        <v>0</v>
      </c>
      <c r="AT54" s="73">
        <f>ROUND(SUM(AV54:AW54),2)</f>
        <v>0</v>
      </c>
      <c r="AU54" s="74">
        <f>ROUND(AU55,5)</f>
        <v>0</v>
      </c>
      <c r="AV54" s="73">
        <f>ROUND(AZ54*L29,2)</f>
        <v>0</v>
      </c>
      <c r="AW54" s="73">
        <f>ROUND(BA54*L30,2)</f>
        <v>0</v>
      </c>
      <c r="AX54" s="73">
        <f>ROUND(BB54*L29,2)</f>
        <v>0</v>
      </c>
      <c r="AY54" s="73">
        <f>ROUND(BC54*L30,2)</f>
        <v>0</v>
      </c>
      <c r="AZ54" s="73">
        <f>ROUND(AZ55,2)</f>
        <v>0</v>
      </c>
      <c r="BA54" s="73">
        <f>ROUND(BA55,2)</f>
        <v>0</v>
      </c>
      <c r="BB54" s="73">
        <f>ROUND(BB55,2)</f>
        <v>0</v>
      </c>
      <c r="BC54" s="73">
        <f>ROUND(BC55,2)</f>
        <v>0</v>
      </c>
      <c r="BD54" s="75">
        <f>ROUND(BD55,2)</f>
        <v>0</v>
      </c>
      <c r="BS54" s="76" t="s">
        <v>75</v>
      </c>
      <c r="BT54" s="76" t="s">
        <v>76</v>
      </c>
      <c r="BU54" s="77" t="s">
        <v>77</v>
      </c>
      <c r="BV54" s="76" t="s">
        <v>78</v>
      </c>
      <c r="BW54" s="76" t="s">
        <v>5</v>
      </c>
      <c r="BX54" s="76" t="s">
        <v>79</v>
      </c>
      <c r="CL54" s="76" t="s">
        <v>1</v>
      </c>
    </row>
    <row r="55" spans="1:91" s="5" customFormat="1" ht="16.5" customHeight="1">
      <c r="B55" s="78"/>
      <c r="C55" s="79"/>
      <c r="D55" s="247" t="s">
        <v>80</v>
      </c>
      <c r="E55" s="247"/>
      <c r="F55" s="247"/>
      <c r="G55" s="247"/>
      <c r="H55" s="247"/>
      <c r="I55" s="80"/>
      <c r="J55" s="247" t="s">
        <v>81</v>
      </c>
      <c r="K55" s="247"/>
      <c r="L55" s="247"/>
      <c r="M55" s="247"/>
      <c r="N55" s="247"/>
      <c r="O55" s="247"/>
      <c r="P55" s="247"/>
      <c r="Q55" s="247"/>
      <c r="R55" s="247"/>
      <c r="S55" s="247"/>
      <c r="T55" s="247"/>
      <c r="U55" s="247"/>
      <c r="V55" s="247"/>
      <c r="W55" s="247"/>
      <c r="X55" s="247"/>
      <c r="Y55" s="247"/>
      <c r="Z55" s="247"/>
      <c r="AA55" s="247"/>
      <c r="AB55" s="247"/>
      <c r="AC55" s="247"/>
      <c r="AD55" s="247"/>
      <c r="AE55" s="247"/>
      <c r="AF55" s="247"/>
      <c r="AG55" s="241">
        <f>ROUND(SUM(AG56:AG58),2)</f>
        <v>0</v>
      </c>
      <c r="AH55" s="240"/>
      <c r="AI55" s="240"/>
      <c r="AJ55" s="240"/>
      <c r="AK55" s="240"/>
      <c r="AL55" s="240"/>
      <c r="AM55" s="240"/>
      <c r="AN55" s="239">
        <f>SUM(AG55,AT55)</f>
        <v>0</v>
      </c>
      <c r="AO55" s="240"/>
      <c r="AP55" s="240"/>
      <c r="AQ55" s="81" t="s">
        <v>82</v>
      </c>
      <c r="AR55" s="82"/>
      <c r="AS55" s="83">
        <f>ROUND(SUM(AS56:AS58),2)</f>
        <v>0</v>
      </c>
      <c r="AT55" s="84">
        <f>ROUND(SUM(AV55:AW55),2)</f>
        <v>0</v>
      </c>
      <c r="AU55" s="85">
        <f>ROUND(SUM(AU56:AU58),5)</f>
        <v>0</v>
      </c>
      <c r="AV55" s="84">
        <f>ROUND(AZ55*L29,2)</f>
        <v>0</v>
      </c>
      <c r="AW55" s="84">
        <f>ROUND(BA55*L30,2)</f>
        <v>0</v>
      </c>
      <c r="AX55" s="84">
        <f>ROUND(BB55*L29,2)</f>
        <v>0</v>
      </c>
      <c r="AY55" s="84">
        <f>ROUND(BC55*L30,2)</f>
        <v>0</v>
      </c>
      <c r="AZ55" s="84">
        <f>ROUND(SUM(AZ56:AZ58),2)</f>
        <v>0</v>
      </c>
      <c r="BA55" s="84">
        <f>ROUND(SUM(BA56:BA58),2)</f>
        <v>0</v>
      </c>
      <c r="BB55" s="84">
        <f>ROUND(SUM(BB56:BB58),2)</f>
        <v>0</v>
      </c>
      <c r="BC55" s="84">
        <f>ROUND(SUM(BC56:BC58),2)</f>
        <v>0</v>
      </c>
      <c r="BD55" s="86">
        <f>ROUND(SUM(BD56:BD58),2)</f>
        <v>0</v>
      </c>
      <c r="BS55" s="87" t="s">
        <v>75</v>
      </c>
      <c r="BT55" s="87" t="s">
        <v>21</v>
      </c>
      <c r="BU55" s="87" t="s">
        <v>77</v>
      </c>
      <c r="BV55" s="87" t="s">
        <v>78</v>
      </c>
      <c r="BW55" s="87" t="s">
        <v>83</v>
      </c>
      <c r="BX55" s="87" t="s">
        <v>5</v>
      </c>
      <c r="CL55" s="87" t="s">
        <v>1</v>
      </c>
      <c r="CM55" s="87" t="s">
        <v>84</v>
      </c>
    </row>
    <row r="56" spans="1:91" s="6" customFormat="1" ht="16.5" customHeight="1">
      <c r="A56" s="88" t="s">
        <v>85</v>
      </c>
      <c r="B56" s="89"/>
      <c r="C56" s="90"/>
      <c r="D56" s="90"/>
      <c r="E56" s="248" t="s">
        <v>86</v>
      </c>
      <c r="F56" s="248"/>
      <c r="G56" s="248"/>
      <c r="H56" s="248"/>
      <c r="I56" s="248"/>
      <c r="J56" s="90"/>
      <c r="K56" s="248" t="s">
        <v>87</v>
      </c>
      <c r="L56" s="248"/>
      <c r="M56" s="248"/>
      <c r="N56" s="248"/>
      <c r="O56" s="248"/>
      <c r="P56" s="248"/>
      <c r="Q56" s="248"/>
      <c r="R56" s="248"/>
      <c r="S56" s="248"/>
      <c r="T56" s="248"/>
      <c r="U56" s="248"/>
      <c r="V56" s="248"/>
      <c r="W56" s="248"/>
      <c r="X56" s="248"/>
      <c r="Y56" s="248"/>
      <c r="Z56" s="248"/>
      <c r="AA56" s="248"/>
      <c r="AB56" s="248"/>
      <c r="AC56" s="248"/>
      <c r="AD56" s="248"/>
      <c r="AE56" s="248"/>
      <c r="AF56" s="248"/>
      <c r="AG56" s="242">
        <f>'PS-01 - UOŽI'!J32</f>
        <v>0</v>
      </c>
      <c r="AH56" s="243"/>
      <c r="AI56" s="243"/>
      <c r="AJ56" s="243"/>
      <c r="AK56" s="243"/>
      <c r="AL56" s="243"/>
      <c r="AM56" s="243"/>
      <c r="AN56" s="242">
        <f>SUM(AG56,AT56)</f>
        <v>0</v>
      </c>
      <c r="AO56" s="243"/>
      <c r="AP56" s="243"/>
      <c r="AQ56" s="91" t="s">
        <v>88</v>
      </c>
      <c r="AR56" s="92"/>
      <c r="AS56" s="93">
        <v>0</v>
      </c>
      <c r="AT56" s="94">
        <f>ROUND(SUM(AV56:AW56),2)</f>
        <v>0</v>
      </c>
      <c r="AU56" s="95">
        <f>'PS-01 - UOŽI'!P88</f>
        <v>0</v>
      </c>
      <c r="AV56" s="94">
        <f>'PS-01 - UOŽI'!J35</f>
        <v>0</v>
      </c>
      <c r="AW56" s="94">
        <f>'PS-01 - UOŽI'!J36</f>
        <v>0</v>
      </c>
      <c r="AX56" s="94">
        <f>'PS-01 - UOŽI'!J37</f>
        <v>0</v>
      </c>
      <c r="AY56" s="94">
        <f>'PS-01 - UOŽI'!J38</f>
        <v>0</v>
      </c>
      <c r="AZ56" s="94">
        <f>'PS-01 - UOŽI'!F35</f>
        <v>0</v>
      </c>
      <c r="BA56" s="94">
        <f>'PS-01 - UOŽI'!F36</f>
        <v>0</v>
      </c>
      <c r="BB56" s="94">
        <f>'PS-01 - UOŽI'!F37</f>
        <v>0</v>
      </c>
      <c r="BC56" s="94">
        <f>'PS-01 - UOŽI'!F38</f>
        <v>0</v>
      </c>
      <c r="BD56" s="96">
        <f>'PS-01 - UOŽI'!F39</f>
        <v>0</v>
      </c>
      <c r="BT56" s="97" t="s">
        <v>84</v>
      </c>
      <c r="BV56" s="97" t="s">
        <v>78</v>
      </c>
      <c r="BW56" s="97" t="s">
        <v>89</v>
      </c>
      <c r="BX56" s="97" t="s">
        <v>83</v>
      </c>
      <c r="CL56" s="97" t="s">
        <v>1</v>
      </c>
    </row>
    <row r="57" spans="1:91" s="6" customFormat="1" ht="16.5" customHeight="1">
      <c r="A57" s="88" t="s">
        <v>85</v>
      </c>
      <c r="B57" s="89"/>
      <c r="C57" s="90"/>
      <c r="D57" s="90"/>
      <c r="E57" s="248" t="s">
        <v>90</v>
      </c>
      <c r="F57" s="248"/>
      <c r="G57" s="248"/>
      <c r="H57" s="248"/>
      <c r="I57" s="248"/>
      <c r="J57" s="90"/>
      <c r="K57" s="248" t="s">
        <v>91</v>
      </c>
      <c r="L57" s="248"/>
      <c r="M57" s="248"/>
      <c r="N57" s="248"/>
      <c r="O57" s="248"/>
      <c r="P57" s="248"/>
      <c r="Q57" s="248"/>
      <c r="R57" s="248"/>
      <c r="S57" s="248"/>
      <c r="T57" s="248"/>
      <c r="U57" s="248"/>
      <c r="V57" s="248"/>
      <c r="W57" s="248"/>
      <c r="X57" s="248"/>
      <c r="Y57" s="248"/>
      <c r="Z57" s="248"/>
      <c r="AA57" s="248"/>
      <c r="AB57" s="248"/>
      <c r="AC57" s="248"/>
      <c r="AD57" s="248"/>
      <c r="AE57" s="248"/>
      <c r="AF57" s="248"/>
      <c r="AG57" s="242">
        <f>'PS-02 - URS'!J32</f>
        <v>0</v>
      </c>
      <c r="AH57" s="243"/>
      <c r="AI57" s="243"/>
      <c r="AJ57" s="243"/>
      <c r="AK57" s="243"/>
      <c r="AL57" s="243"/>
      <c r="AM57" s="243"/>
      <c r="AN57" s="242">
        <f>SUM(AG57,AT57)</f>
        <v>0</v>
      </c>
      <c r="AO57" s="243"/>
      <c r="AP57" s="243"/>
      <c r="AQ57" s="91" t="s">
        <v>88</v>
      </c>
      <c r="AR57" s="92"/>
      <c r="AS57" s="93">
        <v>0</v>
      </c>
      <c r="AT57" s="94">
        <f>ROUND(SUM(AV57:AW57),2)</f>
        <v>0</v>
      </c>
      <c r="AU57" s="95">
        <f>'PS-02 - URS'!P85</f>
        <v>0</v>
      </c>
      <c r="AV57" s="94">
        <f>'PS-02 - URS'!J35</f>
        <v>0</v>
      </c>
      <c r="AW57" s="94">
        <f>'PS-02 - URS'!J36</f>
        <v>0</v>
      </c>
      <c r="AX57" s="94">
        <f>'PS-02 - URS'!J37</f>
        <v>0</v>
      </c>
      <c r="AY57" s="94">
        <f>'PS-02 - URS'!J38</f>
        <v>0</v>
      </c>
      <c r="AZ57" s="94">
        <f>'PS-02 - URS'!F35</f>
        <v>0</v>
      </c>
      <c r="BA57" s="94">
        <f>'PS-02 - URS'!F36</f>
        <v>0</v>
      </c>
      <c r="BB57" s="94">
        <f>'PS-02 - URS'!F37</f>
        <v>0</v>
      </c>
      <c r="BC57" s="94">
        <f>'PS-02 - URS'!F38</f>
        <v>0</v>
      </c>
      <c r="BD57" s="96">
        <f>'PS-02 - URS'!F39</f>
        <v>0</v>
      </c>
      <c r="BT57" s="97" t="s">
        <v>84</v>
      </c>
      <c r="BV57" s="97" t="s">
        <v>78</v>
      </c>
      <c r="BW57" s="97" t="s">
        <v>92</v>
      </c>
      <c r="BX57" s="97" t="s">
        <v>83</v>
      </c>
      <c r="CL57" s="97" t="s">
        <v>1</v>
      </c>
    </row>
    <row r="58" spans="1:91" s="6" customFormat="1" ht="16.5" customHeight="1">
      <c r="A58" s="88" t="s">
        <v>85</v>
      </c>
      <c r="B58" s="89"/>
      <c r="C58" s="90"/>
      <c r="D58" s="90"/>
      <c r="E58" s="248" t="s">
        <v>93</v>
      </c>
      <c r="F58" s="248"/>
      <c r="G58" s="248"/>
      <c r="H58" s="248"/>
      <c r="I58" s="248"/>
      <c r="J58" s="90"/>
      <c r="K58" s="248" t="s">
        <v>94</v>
      </c>
      <c r="L58" s="248"/>
      <c r="M58" s="248"/>
      <c r="N58" s="248"/>
      <c r="O58" s="248"/>
      <c r="P58" s="248"/>
      <c r="Q58" s="248"/>
      <c r="R58" s="248"/>
      <c r="S58" s="248"/>
      <c r="T58" s="248"/>
      <c r="U58" s="248"/>
      <c r="V58" s="248"/>
      <c r="W58" s="248"/>
      <c r="X58" s="248"/>
      <c r="Y58" s="248"/>
      <c r="Z58" s="248"/>
      <c r="AA58" s="248"/>
      <c r="AB58" s="248"/>
      <c r="AC58" s="248"/>
      <c r="AD58" s="248"/>
      <c r="AE58" s="248"/>
      <c r="AF58" s="248"/>
      <c r="AG58" s="242">
        <f>'PS-03 - doprava'!J32</f>
        <v>0</v>
      </c>
      <c r="AH58" s="243"/>
      <c r="AI58" s="243"/>
      <c r="AJ58" s="243"/>
      <c r="AK58" s="243"/>
      <c r="AL58" s="243"/>
      <c r="AM58" s="243"/>
      <c r="AN58" s="242">
        <f>SUM(AG58,AT58)</f>
        <v>0</v>
      </c>
      <c r="AO58" s="243"/>
      <c r="AP58" s="243"/>
      <c r="AQ58" s="91" t="s">
        <v>88</v>
      </c>
      <c r="AR58" s="92"/>
      <c r="AS58" s="98">
        <v>0</v>
      </c>
      <c r="AT58" s="99">
        <f>ROUND(SUM(AV58:AW58),2)</f>
        <v>0</v>
      </c>
      <c r="AU58" s="100">
        <f>'PS-03 - doprava'!P85</f>
        <v>0</v>
      </c>
      <c r="AV58" s="99">
        <f>'PS-03 - doprava'!J35</f>
        <v>0</v>
      </c>
      <c r="AW58" s="99">
        <f>'PS-03 - doprava'!J36</f>
        <v>0</v>
      </c>
      <c r="AX58" s="99">
        <f>'PS-03 - doprava'!J37</f>
        <v>0</v>
      </c>
      <c r="AY58" s="99">
        <f>'PS-03 - doprava'!J38</f>
        <v>0</v>
      </c>
      <c r="AZ58" s="99">
        <f>'PS-03 - doprava'!F35</f>
        <v>0</v>
      </c>
      <c r="BA58" s="99">
        <f>'PS-03 - doprava'!F36</f>
        <v>0</v>
      </c>
      <c r="BB58" s="99">
        <f>'PS-03 - doprava'!F37</f>
        <v>0</v>
      </c>
      <c r="BC58" s="99">
        <f>'PS-03 - doprava'!F38</f>
        <v>0</v>
      </c>
      <c r="BD58" s="101">
        <f>'PS-03 - doprava'!F39</f>
        <v>0</v>
      </c>
      <c r="BT58" s="97" t="s">
        <v>84</v>
      </c>
      <c r="BV58" s="97" t="s">
        <v>78</v>
      </c>
      <c r="BW58" s="97" t="s">
        <v>95</v>
      </c>
      <c r="BX58" s="97" t="s">
        <v>83</v>
      </c>
      <c r="CL58" s="97" t="s">
        <v>1</v>
      </c>
    </row>
    <row r="59" spans="1:91" s="1" customFormat="1" ht="30" customHeight="1">
      <c r="B59" s="30"/>
      <c r="C59" s="31"/>
      <c r="D59" s="31"/>
      <c r="E59" s="31"/>
      <c r="F59" s="31"/>
      <c r="G59" s="31"/>
      <c r="H59" s="31"/>
      <c r="I59" s="31"/>
      <c r="J59" s="31"/>
      <c r="K59" s="31"/>
      <c r="L59" s="31"/>
      <c r="M59" s="31"/>
      <c r="N59" s="31"/>
      <c r="O59" s="31"/>
      <c r="P59" s="31"/>
      <c r="Q59" s="31"/>
      <c r="R59" s="31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F59" s="31"/>
      <c r="AG59" s="31"/>
      <c r="AH59" s="31"/>
      <c r="AI59" s="31"/>
      <c r="AJ59" s="31"/>
      <c r="AK59" s="31"/>
      <c r="AL59" s="31"/>
      <c r="AM59" s="31"/>
      <c r="AN59" s="31"/>
      <c r="AO59" s="31"/>
      <c r="AP59" s="31"/>
      <c r="AQ59" s="31"/>
      <c r="AR59" s="34"/>
    </row>
    <row r="60" spans="1:91" s="1" customFormat="1" ht="6.95" customHeight="1"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43"/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43"/>
      <c r="AI60" s="43"/>
      <c r="AJ60" s="43"/>
      <c r="AK60" s="43"/>
      <c r="AL60" s="43"/>
      <c r="AM60" s="43"/>
      <c r="AN60" s="43"/>
      <c r="AO60" s="43"/>
      <c r="AP60" s="43"/>
      <c r="AQ60" s="43"/>
      <c r="AR60" s="34"/>
    </row>
  </sheetData>
  <sheetProtection algorithmName="SHA-512" hashValue="vZHMWvgPAyonmFTHBfa6IP4UpTFoUYDN+fNo4BnWElzWT1bMN3dAlLQ7WCGuKr/TOGWC3RMGLu+k7jFgmd2P1w==" saltValue="gb+1enBlWaLc+ZJ5/tIlPi8o8VjFYn7mFMnbsGHfBjlCKAlLBiVoLGQtSSixxShnwnBYOYAwWYThsXcYase4hQ==" spinCount="100000" sheet="1" objects="1" scenarios="1" formatColumns="0" formatRows="0"/>
  <mergeCells count="54">
    <mergeCell ref="AN58:AP58"/>
    <mergeCell ref="AG58:AM58"/>
    <mergeCell ref="AG54:AM54"/>
    <mergeCell ref="AN54:AP54"/>
    <mergeCell ref="C52:G52"/>
    <mergeCell ref="I52:AF52"/>
    <mergeCell ref="D55:H55"/>
    <mergeCell ref="J55:AF55"/>
    <mergeCell ref="E56:I56"/>
    <mergeCell ref="K56:AF56"/>
    <mergeCell ref="E57:I57"/>
    <mergeCell ref="K57:AF57"/>
    <mergeCell ref="E58:I58"/>
    <mergeCell ref="K58:AF58"/>
    <mergeCell ref="AN55:AP55"/>
    <mergeCell ref="AG55:AM55"/>
    <mergeCell ref="AN56:AP56"/>
    <mergeCell ref="AG56:AM56"/>
    <mergeCell ref="AN57:AP57"/>
    <mergeCell ref="AG57:AM57"/>
    <mergeCell ref="L30:P30"/>
    <mergeCell ref="L31:P31"/>
    <mergeCell ref="L32:P32"/>
    <mergeCell ref="L33:P33"/>
    <mergeCell ref="AN52:AP52"/>
    <mergeCell ref="AG52:AM52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56" location="'PS-01 - UOŽI'!C2" display="/"/>
    <hyperlink ref="A57" location="'PS-02 - URS'!C2" display="/"/>
    <hyperlink ref="A58" location="'PS-03 - doprava'!C2" display="/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96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2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5"/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3" t="s">
        <v>89</v>
      </c>
    </row>
    <row r="3" spans="2:46" ht="6.95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16"/>
      <c r="AT3" s="13" t="s">
        <v>84</v>
      </c>
    </row>
    <row r="4" spans="2:46" ht="24.95" customHeight="1">
      <c r="B4" s="16"/>
      <c r="D4" s="106" t="s">
        <v>96</v>
      </c>
      <c r="L4" s="16"/>
      <c r="M4" s="20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107" t="s">
        <v>16</v>
      </c>
      <c r="L6" s="16"/>
    </row>
    <row r="7" spans="2:46" ht="16.5" customHeight="1">
      <c r="B7" s="16"/>
      <c r="E7" s="249" t="str">
        <f>'Rekapitulace stavby'!K6</f>
        <v>Údržba, opravy a odstraňování závad u SSZT 2019 - SSZT Nymburk</v>
      </c>
      <c r="F7" s="250"/>
      <c r="G7" s="250"/>
      <c r="H7" s="250"/>
      <c r="L7" s="16"/>
    </row>
    <row r="8" spans="2:46" ht="12" customHeight="1">
      <c r="B8" s="16"/>
      <c r="D8" s="107" t="s">
        <v>97</v>
      </c>
      <c r="L8" s="16"/>
    </row>
    <row r="9" spans="2:46" s="1" customFormat="1" ht="16.5" customHeight="1">
      <c r="B9" s="34"/>
      <c r="E9" s="249" t="s">
        <v>98</v>
      </c>
      <c r="F9" s="251"/>
      <c r="G9" s="251"/>
      <c r="H9" s="251"/>
      <c r="I9" s="108"/>
      <c r="L9" s="34"/>
    </row>
    <row r="10" spans="2:46" s="1" customFormat="1" ht="12" customHeight="1">
      <c r="B10" s="34"/>
      <c r="D10" s="107" t="s">
        <v>99</v>
      </c>
      <c r="I10" s="108"/>
      <c r="L10" s="34"/>
    </row>
    <row r="11" spans="2:46" s="1" customFormat="1" ht="36.950000000000003" customHeight="1">
      <c r="B11" s="34"/>
      <c r="E11" s="252" t="s">
        <v>100</v>
      </c>
      <c r="F11" s="251"/>
      <c r="G11" s="251"/>
      <c r="H11" s="251"/>
      <c r="I11" s="108"/>
      <c r="L11" s="34"/>
    </row>
    <row r="12" spans="2:46" s="1" customFormat="1" ht="11.25">
      <c r="B12" s="34"/>
      <c r="I12" s="108"/>
      <c r="L12" s="34"/>
    </row>
    <row r="13" spans="2:46" s="1" customFormat="1" ht="12" customHeight="1">
      <c r="B13" s="34"/>
      <c r="D13" s="107" t="s">
        <v>19</v>
      </c>
      <c r="F13" s="13" t="s">
        <v>1</v>
      </c>
      <c r="I13" s="109" t="s">
        <v>20</v>
      </c>
      <c r="J13" s="13" t="s">
        <v>1</v>
      </c>
      <c r="L13" s="34"/>
    </row>
    <row r="14" spans="2:46" s="1" customFormat="1" ht="12" customHeight="1">
      <c r="B14" s="34"/>
      <c r="D14" s="107" t="s">
        <v>22</v>
      </c>
      <c r="F14" s="13" t="s">
        <v>23</v>
      </c>
      <c r="I14" s="109" t="s">
        <v>24</v>
      </c>
      <c r="J14" s="110" t="str">
        <f>'Rekapitulace stavby'!AN8</f>
        <v>1. 2. 2019</v>
      </c>
      <c r="L14" s="34"/>
    </row>
    <row r="15" spans="2:46" s="1" customFormat="1" ht="10.9" customHeight="1">
      <c r="B15" s="34"/>
      <c r="I15" s="108"/>
      <c r="L15" s="34"/>
    </row>
    <row r="16" spans="2:46" s="1" customFormat="1" ht="12" customHeight="1">
      <c r="B16" s="34"/>
      <c r="D16" s="107" t="s">
        <v>28</v>
      </c>
      <c r="I16" s="109" t="s">
        <v>29</v>
      </c>
      <c r="J16" s="13" t="s">
        <v>30</v>
      </c>
      <c r="L16" s="34"/>
    </row>
    <row r="17" spans="2:12" s="1" customFormat="1" ht="18" customHeight="1">
      <c r="B17" s="34"/>
      <c r="E17" s="13" t="s">
        <v>31</v>
      </c>
      <c r="I17" s="109" t="s">
        <v>32</v>
      </c>
      <c r="J17" s="13" t="s">
        <v>33</v>
      </c>
      <c r="L17" s="34"/>
    </row>
    <row r="18" spans="2:12" s="1" customFormat="1" ht="6.95" customHeight="1">
      <c r="B18" s="34"/>
      <c r="I18" s="108"/>
      <c r="L18" s="34"/>
    </row>
    <row r="19" spans="2:12" s="1" customFormat="1" ht="12" customHeight="1">
      <c r="B19" s="34"/>
      <c r="D19" s="107" t="s">
        <v>34</v>
      </c>
      <c r="I19" s="109" t="s">
        <v>29</v>
      </c>
      <c r="J19" s="26" t="str">
        <f>'Rekapitulace stavby'!AN13</f>
        <v>Vyplň údaj</v>
      </c>
      <c r="L19" s="34"/>
    </row>
    <row r="20" spans="2:12" s="1" customFormat="1" ht="18" customHeight="1">
      <c r="B20" s="34"/>
      <c r="E20" s="253" t="str">
        <f>'Rekapitulace stavby'!E14</f>
        <v>Vyplň údaj</v>
      </c>
      <c r="F20" s="254"/>
      <c r="G20" s="254"/>
      <c r="H20" s="254"/>
      <c r="I20" s="109" t="s">
        <v>32</v>
      </c>
      <c r="J20" s="26" t="str">
        <f>'Rekapitulace stavby'!AN14</f>
        <v>Vyplň údaj</v>
      </c>
      <c r="L20" s="34"/>
    </row>
    <row r="21" spans="2:12" s="1" customFormat="1" ht="6.95" customHeight="1">
      <c r="B21" s="34"/>
      <c r="I21" s="108"/>
      <c r="L21" s="34"/>
    </row>
    <row r="22" spans="2:12" s="1" customFormat="1" ht="12" customHeight="1">
      <c r="B22" s="34"/>
      <c r="D22" s="107" t="s">
        <v>36</v>
      </c>
      <c r="I22" s="109" t="s">
        <v>29</v>
      </c>
      <c r="J22" s="13" t="s">
        <v>1</v>
      </c>
      <c r="L22" s="34"/>
    </row>
    <row r="23" spans="2:12" s="1" customFormat="1" ht="18" customHeight="1">
      <c r="B23" s="34"/>
      <c r="E23" s="13" t="s">
        <v>37</v>
      </c>
      <c r="I23" s="109" t="s">
        <v>32</v>
      </c>
      <c r="J23" s="13" t="s">
        <v>1</v>
      </c>
      <c r="L23" s="34"/>
    </row>
    <row r="24" spans="2:12" s="1" customFormat="1" ht="6.95" customHeight="1">
      <c r="B24" s="34"/>
      <c r="I24" s="108"/>
      <c r="L24" s="34"/>
    </row>
    <row r="25" spans="2:12" s="1" customFormat="1" ht="12" customHeight="1">
      <c r="B25" s="34"/>
      <c r="D25" s="107" t="s">
        <v>39</v>
      </c>
      <c r="I25" s="109" t="s">
        <v>29</v>
      </c>
      <c r="J25" s="13" t="s">
        <v>1</v>
      </c>
      <c r="L25" s="34"/>
    </row>
    <row r="26" spans="2:12" s="1" customFormat="1" ht="18" customHeight="1">
      <c r="B26" s="34"/>
      <c r="E26" s="13" t="s">
        <v>101</v>
      </c>
      <c r="I26" s="109" t="s">
        <v>32</v>
      </c>
      <c r="J26" s="13" t="s">
        <v>1</v>
      </c>
      <c r="L26" s="34"/>
    </row>
    <row r="27" spans="2:12" s="1" customFormat="1" ht="6.95" customHeight="1">
      <c r="B27" s="34"/>
      <c r="I27" s="108"/>
      <c r="L27" s="34"/>
    </row>
    <row r="28" spans="2:12" s="1" customFormat="1" ht="12" customHeight="1">
      <c r="B28" s="34"/>
      <c r="D28" s="107" t="s">
        <v>40</v>
      </c>
      <c r="I28" s="108"/>
      <c r="L28" s="34"/>
    </row>
    <row r="29" spans="2:12" s="7" customFormat="1" ht="16.5" customHeight="1">
      <c r="B29" s="111"/>
      <c r="E29" s="255" t="s">
        <v>1</v>
      </c>
      <c r="F29" s="255"/>
      <c r="G29" s="255"/>
      <c r="H29" s="255"/>
      <c r="I29" s="112"/>
      <c r="L29" s="111"/>
    </row>
    <row r="30" spans="2:12" s="1" customFormat="1" ht="6.95" customHeight="1">
      <c r="B30" s="34"/>
      <c r="I30" s="108"/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113"/>
      <c r="J31" s="52"/>
      <c r="K31" s="52"/>
      <c r="L31" s="34"/>
    </row>
    <row r="32" spans="2:12" s="1" customFormat="1" ht="25.35" customHeight="1">
      <c r="B32" s="34"/>
      <c r="D32" s="114" t="s">
        <v>42</v>
      </c>
      <c r="I32" s="108"/>
      <c r="J32" s="115">
        <f>ROUND(J88, 2)</f>
        <v>0</v>
      </c>
      <c r="L32" s="34"/>
    </row>
    <row r="33" spans="2:12" s="1" customFormat="1" ht="6.95" customHeight="1">
      <c r="B33" s="34"/>
      <c r="D33" s="52"/>
      <c r="E33" s="52"/>
      <c r="F33" s="52"/>
      <c r="G33" s="52"/>
      <c r="H33" s="52"/>
      <c r="I33" s="113"/>
      <c r="J33" s="52"/>
      <c r="K33" s="52"/>
      <c r="L33" s="34"/>
    </row>
    <row r="34" spans="2:12" s="1" customFormat="1" ht="14.45" customHeight="1">
      <c r="B34" s="34"/>
      <c r="F34" s="116" t="s">
        <v>44</v>
      </c>
      <c r="I34" s="117" t="s">
        <v>43</v>
      </c>
      <c r="J34" s="116" t="s">
        <v>45</v>
      </c>
      <c r="L34" s="34"/>
    </row>
    <row r="35" spans="2:12" s="1" customFormat="1" ht="14.45" customHeight="1">
      <c r="B35" s="34"/>
      <c r="D35" s="107" t="s">
        <v>46</v>
      </c>
      <c r="E35" s="107" t="s">
        <v>47</v>
      </c>
      <c r="F35" s="118">
        <f>ROUND((SUM(BE88:BE295)),  2)</f>
        <v>0</v>
      </c>
      <c r="I35" s="119">
        <v>0.21</v>
      </c>
      <c r="J35" s="118">
        <f>ROUND(((SUM(BE88:BE295))*I35),  2)</f>
        <v>0</v>
      </c>
      <c r="L35" s="34"/>
    </row>
    <row r="36" spans="2:12" s="1" customFormat="1" ht="14.45" customHeight="1">
      <c r="B36" s="34"/>
      <c r="E36" s="107" t="s">
        <v>48</v>
      </c>
      <c r="F36" s="118">
        <f>ROUND((SUM(BF88:BF295)),  2)</f>
        <v>0</v>
      </c>
      <c r="I36" s="119">
        <v>0.15</v>
      </c>
      <c r="J36" s="118">
        <f>ROUND(((SUM(BF88:BF295))*I36),  2)</f>
        <v>0</v>
      </c>
      <c r="L36" s="34"/>
    </row>
    <row r="37" spans="2:12" s="1" customFormat="1" ht="14.45" hidden="1" customHeight="1">
      <c r="B37" s="34"/>
      <c r="E37" s="107" t="s">
        <v>49</v>
      </c>
      <c r="F37" s="118">
        <f>ROUND((SUM(BG88:BG295)),  2)</f>
        <v>0</v>
      </c>
      <c r="I37" s="119">
        <v>0.21</v>
      </c>
      <c r="J37" s="118">
        <f>0</f>
        <v>0</v>
      </c>
      <c r="L37" s="34"/>
    </row>
    <row r="38" spans="2:12" s="1" customFormat="1" ht="14.45" hidden="1" customHeight="1">
      <c r="B38" s="34"/>
      <c r="E38" s="107" t="s">
        <v>50</v>
      </c>
      <c r="F38" s="118">
        <f>ROUND((SUM(BH88:BH295)),  2)</f>
        <v>0</v>
      </c>
      <c r="I38" s="119">
        <v>0.15</v>
      </c>
      <c r="J38" s="118">
        <f>0</f>
        <v>0</v>
      </c>
      <c r="L38" s="34"/>
    </row>
    <row r="39" spans="2:12" s="1" customFormat="1" ht="14.45" hidden="1" customHeight="1">
      <c r="B39" s="34"/>
      <c r="E39" s="107" t="s">
        <v>51</v>
      </c>
      <c r="F39" s="118">
        <f>ROUND((SUM(BI88:BI295)),  2)</f>
        <v>0</v>
      </c>
      <c r="I39" s="119">
        <v>0</v>
      </c>
      <c r="J39" s="118">
        <f>0</f>
        <v>0</v>
      </c>
      <c r="L39" s="34"/>
    </row>
    <row r="40" spans="2:12" s="1" customFormat="1" ht="6.95" customHeight="1">
      <c r="B40" s="34"/>
      <c r="I40" s="108"/>
      <c r="L40" s="34"/>
    </row>
    <row r="41" spans="2:12" s="1" customFormat="1" ht="25.35" customHeight="1">
      <c r="B41" s="34"/>
      <c r="C41" s="120"/>
      <c r="D41" s="121" t="s">
        <v>52</v>
      </c>
      <c r="E41" s="122"/>
      <c r="F41" s="122"/>
      <c r="G41" s="123" t="s">
        <v>53</v>
      </c>
      <c r="H41" s="124" t="s">
        <v>54</v>
      </c>
      <c r="I41" s="125"/>
      <c r="J41" s="126">
        <f>SUM(J32:J39)</f>
        <v>0</v>
      </c>
      <c r="K41" s="127"/>
      <c r="L41" s="34"/>
    </row>
    <row r="42" spans="2:12" s="1" customFormat="1" ht="14.45" customHeight="1">
      <c r="B42" s="128"/>
      <c r="C42" s="129"/>
      <c r="D42" s="129"/>
      <c r="E42" s="129"/>
      <c r="F42" s="129"/>
      <c r="G42" s="129"/>
      <c r="H42" s="129"/>
      <c r="I42" s="130"/>
      <c r="J42" s="129"/>
      <c r="K42" s="129"/>
      <c r="L42" s="34"/>
    </row>
    <row r="46" spans="2:12" s="1" customFormat="1" ht="6.95" customHeight="1">
      <c r="B46" s="131"/>
      <c r="C46" s="132"/>
      <c r="D46" s="132"/>
      <c r="E46" s="132"/>
      <c r="F46" s="132"/>
      <c r="G46" s="132"/>
      <c r="H46" s="132"/>
      <c r="I46" s="133"/>
      <c r="J46" s="132"/>
      <c r="K46" s="132"/>
      <c r="L46" s="34"/>
    </row>
    <row r="47" spans="2:12" s="1" customFormat="1" ht="24.95" customHeight="1">
      <c r="B47" s="30"/>
      <c r="C47" s="19" t="s">
        <v>102</v>
      </c>
      <c r="D47" s="31"/>
      <c r="E47" s="31"/>
      <c r="F47" s="31"/>
      <c r="G47" s="31"/>
      <c r="H47" s="31"/>
      <c r="I47" s="108"/>
      <c r="J47" s="31"/>
      <c r="K47" s="31"/>
      <c r="L47" s="34"/>
    </row>
    <row r="48" spans="2:12" s="1" customFormat="1" ht="6.95" customHeight="1">
      <c r="B48" s="30"/>
      <c r="C48" s="31"/>
      <c r="D48" s="31"/>
      <c r="E48" s="31"/>
      <c r="F48" s="31"/>
      <c r="G48" s="31"/>
      <c r="H48" s="31"/>
      <c r="I48" s="108"/>
      <c r="J48" s="31"/>
      <c r="K48" s="31"/>
      <c r="L48" s="34"/>
    </row>
    <row r="49" spans="2:47" s="1" customFormat="1" ht="12" customHeight="1">
      <c r="B49" s="30"/>
      <c r="C49" s="25" t="s">
        <v>16</v>
      </c>
      <c r="D49" s="31"/>
      <c r="E49" s="31"/>
      <c r="F49" s="31"/>
      <c r="G49" s="31"/>
      <c r="H49" s="31"/>
      <c r="I49" s="108"/>
      <c r="J49" s="31"/>
      <c r="K49" s="31"/>
      <c r="L49" s="34"/>
    </row>
    <row r="50" spans="2:47" s="1" customFormat="1" ht="16.5" customHeight="1">
      <c r="B50" s="30"/>
      <c r="C50" s="31"/>
      <c r="D50" s="31"/>
      <c r="E50" s="256" t="str">
        <f>E7</f>
        <v>Údržba, opravy a odstraňování závad u SSZT 2019 - SSZT Nymburk</v>
      </c>
      <c r="F50" s="257"/>
      <c r="G50" s="257"/>
      <c r="H50" s="257"/>
      <c r="I50" s="108"/>
      <c r="J50" s="31"/>
      <c r="K50" s="31"/>
      <c r="L50" s="34"/>
    </row>
    <row r="51" spans="2:47" ht="12" customHeight="1">
      <c r="B51" s="17"/>
      <c r="C51" s="25" t="s">
        <v>97</v>
      </c>
      <c r="D51" s="18"/>
      <c r="E51" s="18"/>
      <c r="F51" s="18"/>
      <c r="G51" s="18"/>
      <c r="H51" s="18"/>
      <c r="J51" s="18"/>
      <c r="K51" s="18"/>
      <c r="L51" s="16"/>
    </row>
    <row r="52" spans="2:47" s="1" customFormat="1" ht="16.5" customHeight="1">
      <c r="B52" s="30"/>
      <c r="C52" s="31"/>
      <c r="D52" s="31"/>
      <c r="E52" s="256" t="s">
        <v>98</v>
      </c>
      <c r="F52" s="223"/>
      <c r="G52" s="223"/>
      <c r="H52" s="223"/>
      <c r="I52" s="108"/>
      <c r="J52" s="31"/>
      <c r="K52" s="31"/>
      <c r="L52" s="34"/>
    </row>
    <row r="53" spans="2:47" s="1" customFormat="1" ht="12" customHeight="1">
      <c r="B53" s="30"/>
      <c r="C53" s="25" t="s">
        <v>99</v>
      </c>
      <c r="D53" s="31"/>
      <c r="E53" s="31"/>
      <c r="F53" s="31"/>
      <c r="G53" s="31"/>
      <c r="H53" s="31"/>
      <c r="I53" s="108"/>
      <c r="J53" s="31"/>
      <c r="K53" s="31"/>
      <c r="L53" s="34"/>
    </row>
    <row r="54" spans="2:47" s="1" customFormat="1" ht="16.5" customHeight="1">
      <c r="B54" s="30"/>
      <c r="C54" s="31"/>
      <c r="D54" s="31"/>
      <c r="E54" s="224" t="str">
        <f>E11</f>
        <v>PS-01 - UOŽI</v>
      </c>
      <c r="F54" s="223"/>
      <c r="G54" s="223"/>
      <c r="H54" s="223"/>
      <c r="I54" s="108"/>
      <c r="J54" s="31"/>
      <c r="K54" s="31"/>
      <c r="L54" s="34"/>
    </row>
    <row r="55" spans="2:47" s="1" customFormat="1" ht="6.95" customHeight="1">
      <c r="B55" s="30"/>
      <c r="C55" s="31"/>
      <c r="D55" s="31"/>
      <c r="E55" s="31"/>
      <c r="F55" s="31"/>
      <c r="G55" s="31"/>
      <c r="H55" s="31"/>
      <c r="I55" s="108"/>
      <c r="J55" s="31"/>
      <c r="K55" s="31"/>
      <c r="L55" s="34"/>
    </row>
    <row r="56" spans="2:47" s="1" customFormat="1" ht="12" customHeight="1">
      <c r="B56" s="30"/>
      <c r="C56" s="25" t="s">
        <v>22</v>
      </c>
      <c r="D56" s="31"/>
      <c r="E56" s="31"/>
      <c r="F56" s="23" t="str">
        <f>F14</f>
        <v>Středočeský kraj</v>
      </c>
      <c r="G56" s="31"/>
      <c r="H56" s="31"/>
      <c r="I56" s="109" t="s">
        <v>24</v>
      </c>
      <c r="J56" s="51" t="str">
        <f>IF(J14="","",J14)</f>
        <v>1. 2. 2019</v>
      </c>
      <c r="K56" s="31"/>
      <c r="L56" s="34"/>
    </row>
    <row r="57" spans="2:47" s="1" customFormat="1" ht="6.95" customHeight="1">
      <c r="B57" s="30"/>
      <c r="C57" s="31"/>
      <c r="D57" s="31"/>
      <c r="E57" s="31"/>
      <c r="F57" s="31"/>
      <c r="G57" s="31"/>
      <c r="H57" s="31"/>
      <c r="I57" s="108"/>
      <c r="J57" s="31"/>
      <c r="K57" s="31"/>
      <c r="L57" s="34"/>
    </row>
    <row r="58" spans="2:47" s="1" customFormat="1" ht="13.7" customHeight="1">
      <c r="B58" s="30"/>
      <c r="C58" s="25" t="s">
        <v>28</v>
      </c>
      <c r="D58" s="31"/>
      <c r="E58" s="31"/>
      <c r="F58" s="23" t="str">
        <f>E17</f>
        <v>Správa železniční dopravní cesty,státní organizace</v>
      </c>
      <c r="G58" s="31"/>
      <c r="H58" s="31"/>
      <c r="I58" s="109" t="s">
        <v>36</v>
      </c>
      <c r="J58" s="28" t="str">
        <f>E23</f>
        <v xml:space="preserve"> </v>
      </c>
      <c r="K58" s="31"/>
      <c r="L58" s="34"/>
    </row>
    <row r="59" spans="2:47" s="1" customFormat="1" ht="13.7" customHeight="1">
      <c r="B59" s="30"/>
      <c r="C59" s="25" t="s">
        <v>34</v>
      </c>
      <c r="D59" s="31"/>
      <c r="E59" s="31"/>
      <c r="F59" s="23" t="str">
        <f>IF(E20="","",E20)</f>
        <v>Vyplň údaj</v>
      </c>
      <c r="G59" s="31"/>
      <c r="H59" s="31"/>
      <c r="I59" s="109" t="s">
        <v>39</v>
      </c>
      <c r="J59" s="28" t="str">
        <f>E26</f>
        <v xml:space="preserve"> Smetanová Silvie</v>
      </c>
      <c r="K59" s="31"/>
      <c r="L59" s="34"/>
    </row>
    <row r="60" spans="2:47" s="1" customFormat="1" ht="10.35" customHeight="1">
      <c r="B60" s="30"/>
      <c r="C60" s="31"/>
      <c r="D60" s="31"/>
      <c r="E60" s="31"/>
      <c r="F60" s="31"/>
      <c r="G60" s="31"/>
      <c r="H60" s="31"/>
      <c r="I60" s="108"/>
      <c r="J60" s="31"/>
      <c r="K60" s="31"/>
      <c r="L60" s="34"/>
    </row>
    <row r="61" spans="2:47" s="1" customFormat="1" ht="29.25" customHeight="1">
      <c r="B61" s="30"/>
      <c r="C61" s="134" t="s">
        <v>103</v>
      </c>
      <c r="D61" s="135"/>
      <c r="E61" s="135"/>
      <c r="F61" s="135"/>
      <c r="G61" s="135"/>
      <c r="H61" s="135"/>
      <c r="I61" s="136"/>
      <c r="J61" s="137" t="s">
        <v>104</v>
      </c>
      <c r="K61" s="135"/>
      <c r="L61" s="34"/>
    </row>
    <row r="62" spans="2:47" s="1" customFormat="1" ht="10.35" customHeight="1">
      <c r="B62" s="30"/>
      <c r="C62" s="31"/>
      <c r="D62" s="31"/>
      <c r="E62" s="31"/>
      <c r="F62" s="31"/>
      <c r="G62" s="31"/>
      <c r="H62" s="31"/>
      <c r="I62" s="108"/>
      <c r="J62" s="31"/>
      <c r="K62" s="31"/>
      <c r="L62" s="34"/>
    </row>
    <row r="63" spans="2:47" s="1" customFormat="1" ht="22.9" customHeight="1">
      <c r="B63" s="30"/>
      <c r="C63" s="138" t="s">
        <v>105</v>
      </c>
      <c r="D63" s="31"/>
      <c r="E63" s="31"/>
      <c r="F63" s="31"/>
      <c r="G63" s="31"/>
      <c r="H63" s="31"/>
      <c r="I63" s="108"/>
      <c r="J63" s="69">
        <f>J88</f>
        <v>0</v>
      </c>
      <c r="K63" s="31"/>
      <c r="L63" s="34"/>
      <c r="AU63" s="13" t="s">
        <v>106</v>
      </c>
    </row>
    <row r="64" spans="2:47" s="8" customFormat="1" ht="24.95" customHeight="1">
      <c r="B64" s="139"/>
      <c r="C64" s="140"/>
      <c r="D64" s="141" t="s">
        <v>107</v>
      </c>
      <c r="E64" s="142"/>
      <c r="F64" s="142"/>
      <c r="G64" s="142"/>
      <c r="H64" s="142"/>
      <c r="I64" s="143"/>
      <c r="J64" s="144">
        <f>J261</f>
        <v>0</v>
      </c>
      <c r="K64" s="140"/>
      <c r="L64" s="145"/>
    </row>
    <row r="65" spans="2:12" s="9" customFormat="1" ht="19.899999999999999" customHeight="1">
      <c r="B65" s="146"/>
      <c r="C65" s="90"/>
      <c r="D65" s="147" t="s">
        <v>108</v>
      </c>
      <c r="E65" s="148"/>
      <c r="F65" s="148"/>
      <c r="G65" s="148"/>
      <c r="H65" s="148"/>
      <c r="I65" s="149"/>
      <c r="J65" s="150">
        <f>J262</f>
        <v>0</v>
      </c>
      <c r="K65" s="90"/>
      <c r="L65" s="151"/>
    </row>
    <row r="66" spans="2:12" s="8" customFormat="1" ht="24.95" customHeight="1">
      <c r="B66" s="139"/>
      <c r="C66" s="140"/>
      <c r="D66" s="141" t="s">
        <v>109</v>
      </c>
      <c r="E66" s="142"/>
      <c r="F66" s="142"/>
      <c r="G66" s="142"/>
      <c r="H66" s="142"/>
      <c r="I66" s="143"/>
      <c r="J66" s="144">
        <f>J275</f>
        <v>0</v>
      </c>
      <c r="K66" s="140"/>
      <c r="L66" s="145"/>
    </row>
    <row r="67" spans="2:12" s="1" customFormat="1" ht="21.75" customHeight="1">
      <c r="B67" s="30"/>
      <c r="C67" s="31"/>
      <c r="D67" s="31"/>
      <c r="E67" s="31"/>
      <c r="F67" s="31"/>
      <c r="G67" s="31"/>
      <c r="H67" s="31"/>
      <c r="I67" s="108"/>
      <c r="J67" s="31"/>
      <c r="K67" s="31"/>
      <c r="L67" s="34"/>
    </row>
    <row r="68" spans="2:12" s="1" customFormat="1" ht="6.95" customHeight="1">
      <c r="B68" s="42"/>
      <c r="C68" s="43"/>
      <c r="D68" s="43"/>
      <c r="E68" s="43"/>
      <c r="F68" s="43"/>
      <c r="G68" s="43"/>
      <c r="H68" s="43"/>
      <c r="I68" s="130"/>
      <c r="J68" s="43"/>
      <c r="K68" s="43"/>
      <c r="L68" s="34"/>
    </row>
    <row r="72" spans="2:12" s="1" customFormat="1" ht="6.95" customHeight="1">
      <c r="B72" s="44"/>
      <c r="C72" s="45"/>
      <c r="D72" s="45"/>
      <c r="E72" s="45"/>
      <c r="F72" s="45"/>
      <c r="G72" s="45"/>
      <c r="H72" s="45"/>
      <c r="I72" s="133"/>
      <c r="J72" s="45"/>
      <c r="K72" s="45"/>
      <c r="L72" s="34"/>
    </row>
    <row r="73" spans="2:12" s="1" customFormat="1" ht="24.95" customHeight="1">
      <c r="B73" s="30"/>
      <c r="C73" s="19" t="s">
        <v>110</v>
      </c>
      <c r="D73" s="31"/>
      <c r="E73" s="31"/>
      <c r="F73" s="31"/>
      <c r="G73" s="31"/>
      <c r="H73" s="31"/>
      <c r="I73" s="108"/>
      <c r="J73" s="31"/>
      <c r="K73" s="31"/>
      <c r="L73" s="34"/>
    </row>
    <row r="74" spans="2:12" s="1" customFormat="1" ht="6.95" customHeight="1">
      <c r="B74" s="30"/>
      <c r="C74" s="31"/>
      <c r="D74" s="31"/>
      <c r="E74" s="31"/>
      <c r="F74" s="31"/>
      <c r="G74" s="31"/>
      <c r="H74" s="31"/>
      <c r="I74" s="108"/>
      <c r="J74" s="31"/>
      <c r="K74" s="31"/>
      <c r="L74" s="34"/>
    </row>
    <row r="75" spans="2:12" s="1" customFormat="1" ht="12" customHeight="1">
      <c r="B75" s="30"/>
      <c r="C75" s="25" t="s">
        <v>16</v>
      </c>
      <c r="D75" s="31"/>
      <c r="E75" s="31"/>
      <c r="F75" s="31"/>
      <c r="G75" s="31"/>
      <c r="H75" s="31"/>
      <c r="I75" s="108"/>
      <c r="J75" s="31"/>
      <c r="K75" s="31"/>
      <c r="L75" s="34"/>
    </row>
    <row r="76" spans="2:12" s="1" customFormat="1" ht="16.5" customHeight="1">
      <c r="B76" s="30"/>
      <c r="C76" s="31"/>
      <c r="D76" s="31"/>
      <c r="E76" s="256" t="str">
        <f>E7</f>
        <v>Údržba, opravy a odstraňování závad u SSZT 2019 - SSZT Nymburk</v>
      </c>
      <c r="F76" s="257"/>
      <c r="G76" s="257"/>
      <c r="H76" s="257"/>
      <c r="I76" s="108"/>
      <c r="J76" s="31"/>
      <c r="K76" s="31"/>
      <c r="L76" s="34"/>
    </row>
    <row r="77" spans="2:12" ht="12" customHeight="1">
      <c r="B77" s="17"/>
      <c r="C77" s="25" t="s">
        <v>97</v>
      </c>
      <c r="D77" s="18"/>
      <c r="E77" s="18"/>
      <c r="F77" s="18"/>
      <c r="G77" s="18"/>
      <c r="H77" s="18"/>
      <c r="J77" s="18"/>
      <c r="K77" s="18"/>
      <c r="L77" s="16"/>
    </row>
    <row r="78" spans="2:12" s="1" customFormat="1" ht="16.5" customHeight="1">
      <c r="B78" s="30"/>
      <c r="C78" s="31"/>
      <c r="D78" s="31"/>
      <c r="E78" s="256" t="s">
        <v>98</v>
      </c>
      <c r="F78" s="223"/>
      <c r="G78" s="223"/>
      <c r="H78" s="223"/>
      <c r="I78" s="108"/>
      <c r="J78" s="31"/>
      <c r="K78" s="31"/>
      <c r="L78" s="34"/>
    </row>
    <row r="79" spans="2:12" s="1" customFormat="1" ht="12" customHeight="1">
      <c r="B79" s="30"/>
      <c r="C79" s="25" t="s">
        <v>99</v>
      </c>
      <c r="D79" s="31"/>
      <c r="E79" s="31"/>
      <c r="F79" s="31"/>
      <c r="G79" s="31"/>
      <c r="H79" s="31"/>
      <c r="I79" s="108"/>
      <c r="J79" s="31"/>
      <c r="K79" s="31"/>
      <c r="L79" s="34"/>
    </row>
    <row r="80" spans="2:12" s="1" customFormat="1" ht="16.5" customHeight="1">
      <c r="B80" s="30"/>
      <c r="C80" s="31"/>
      <c r="D80" s="31"/>
      <c r="E80" s="224" t="str">
        <f>E11</f>
        <v>PS-01 - UOŽI</v>
      </c>
      <c r="F80" s="223"/>
      <c r="G80" s="223"/>
      <c r="H80" s="223"/>
      <c r="I80" s="108"/>
      <c r="J80" s="31"/>
      <c r="K80" s="31"/>
      <c r="L80" s="34"/>
    </row>
    <row r="81" spans="2:65" s="1" customFormat="1" ht="6.95" customHeight="1">
      <c r="B81" s="30"/>
      <c r="C81" s="31"/>
      <c r="D81" s="31"/>
      <c r="E81" s="31"/>
      <c r="F81" s="31"/>
      <c r="G81" s="31"/>
      <c r="H81" s="31"/>
      <c r="I81" s="108"/>
      <c r="J81" s="31"/>
      <c r="K81" s="31"/>
      <c r="L81" s="34"/>
    </row>
    <row r="82" spans="2:65" s="1" customFormat="1" ht="12" customHeight="1">
      <c r="B82" s="30"/>
      <c r="C82" s="25" t="s">
        <v>22</v>
      </c>
      <c r="D82" s="31"/>
      <c r="E82" s="31"/>
      <c r="F82" s="23" t="str">
        <f>F14</f>
        <v>Středočeský kraj</v>
      </c>
      <c r="G82" s="31"/>
      <c r="H82" s="31"/>
      <c r="I82" s="109" t="s">
        <v>24</v>
      </c>
      <c r="J82" s="51" t="str">
        <f>IF(J14="","",J14)</f>
        <v>1. 2. 2019</v>
      </c>
      <c r="K82" s="31"/>
      <c r="L82" s="34"/>
    </row>
    <row r="83" spans="2:65" s="1" customFormat="1" ht="6.95" customHeight="1">
      <c r="B83" s="30"/>
      <c r="C83" s="31"/>
      <c r="D83" s="31"/>
      <c r="E83" s="31"/>
      <c r="F83" s="31"/>
      <c r="G83" s="31"/>
      <c r="H83" s="31"/>
      <c r="I83" s="108"/>
      <c r="J83" s="31"/>
      <c r="K83" s="31"/>
      <c r="L83" s="34"/>
    </row>
    <row r="84" spans="2:65" s="1" customFormat="1" ht="13.7" customHeight="1">
      <c r="B84" s="30"/>
      <c r="C84" s="25" t="s">
        <v>28</v>
      </c>
      <c r="D84" s="31"/>
      <c r="E84" s="31"/>
      <c r="F84" s="23" t="str">
        <f>E17</f>
        <v>Správa železniční dopravní cesty,státní organizace</v>
      </c>
      <c r="G84" s="31"/>
      <c r="H84" s="31"/>
      <c r="I84" s="109" t="s">
        <v>36</v>
      </c>
      <c r="J84" s="28" t="str">
        <f>E23</f>
        <v xml:space="preserve"> </v>
      </c>
      <c r="K84" s="31"/>
      <c r="L84" s="34"/>
    </row>
    <row r="85" spans="2:65" s="1" customFormat="1" ht="13.7" customHeight="1">
      <c r="B85" s="30"/>
      <c r="C85" s="25" t="s">
        <v>34</v>
      </c>
      <c r="D85" s="31"/>
      <c r="E85" s="31"/>
      <c r="F85" s="23" t="str">
        <f>IF(E20="","",E20)</f>
        <v>Vyplň údaj</v>
      </c>
      <c r="G85" s="31"/>
      <c r="H85" s="31"/>
      <c r="I85" s="109" t="s">
        <v>39</v>
      </c>
      <c r="J85" s="28" t="str">
        <f>E26</f>
        <v xml:space="preserve"> Smetanová Silvie</v>
      </c>
      <c r="K85" s="31"/>
      <c r="L85" s="34"/>
    </row>
    <row r="86" spans="2:65" s="1" customFormat="1" ht="10.35" customHeight="1">
      <c r="B86" s="30"/>
      <c r="C86" s="31"/>
      <c r="D86" s="31"/>
      <c r="E86" s="31"/>
      <c r="F86" s="31"/>
      <c r="G86" s="31"/>
      <c r="H86" s="31"/>
      <c r="I86" s="108"/>
      <c r="J86" s="31"/>
      <c r="K86" s="31"/>
      <c r="L86" s="34"/>
    </row>
    <row r="87" spans="2:65" s="10" customFormat="1" ht="29.25" customHeight="1">
      <c r="B87" s="152"/>
      <c r="C87" s="153" t="s">
        <v>111</v>
      </c>
      <c r="D87" s="154" t="s">
        <v>61</v>
      </c>
      <c r="E87" s="154" t="s">
        <v>57</v>
      </c>
      <c r="F87" s="154" t="s">
        <v>58</v>
      </c>
      <c r="G87" s="154" t="s">
        <v>112</v>
      </c>
      <c r="H87" s="154" t="s">
        <v>113</v>
      </c>
      <c r="I87" s="155" t="s">
        <v>114</v>
      </c>
      <c r="J87" s="154" t="s">
        <v>104</v>
      </c>
      <c r="K87" s="156" t="s">
        <v>115</v>
      </c>
      <c r="L87" s="157"/>
      <c r="M87" s="60" t="s">
        <v>1</v>
      </c>
      <c r="N87" s="61" t="s">
        <v>46</v>
      </c>
      <c r="O87" s="61" t="s">
        <v>116</v>
      </c>
      <c r="P87" s="61" t="s">
        <v>117</v>
      </c>
      <c r="Q87" s="61" t="s">
        <v>118</v>
      </c>
      <c r="R87" s="61" t="s">
        <v>119</v>
      </c>
      <c r="S87" s="61" t="s">
        <v>120</v>
      </c>
      <c r="T87" s="62" t="s">
        <v>121</v>
      </c>
    </row>
    <row r="88" spans="2:65" s="1" customFormat="1" ht="22.9" customHeight="1">
      <c r="B88" s="30"/>
      <c r="C88" s="67" t="s">
        <v>122</v>
      </c>
      <c r="D88" s="31"/>
      <c r="E88" s="31"/>
      <c r="F88" s="31"/>
      <c r="G88" s="31"/>
      <c r="H88" s="31"/>
      <c r="I88" s="108"/>
      <c r="J88" s="158">
        <f>BK88</f>
        <v>0</v>
      </c>
      <c r="K88" s="31"/>
      <c r="L88" s="34"/>
      <c r="M88" s="63"/>
      <c r="N88" s="64"/>
      <c r="O88" s="64"/>
      <c r="P88" s="159">
        <f>P89+SUM(P90:P261)+P275</f>
        <v>0</v>
      </c>
      <c r="Q88" s="64"/>
      <c r="R88" s="159">
        <f>R89+SUM(R90:R261)+R275</f>
        <v>0</v>
      </c>
      <c r="S88" s="64"/>
      <c r="T88" s="160">
        <f>T89+SUM(T90:T261)+T275</f>
        <v>0</v>
      </c>
      <c r="AT88" s="13" t="s">
        <v>75</v>
      </c>
      <c r="AU88" s="13" t="s">
        <v>106</v>
      </c>
      <c r="BK88" s="161">
        <f>BK89+SUM(BK90:BK261)+BK275</f>
        <v>0</v>
      </c>
    </row>
    <row r="89" spans="2:65" s="1" customFormat="1" ht="22.5" customHeight="1">
      <c r="B89" s="30"/>
      <c r="C89" s="162" t="s">
        <v>123</v>
      </c>
      <c r="D89" s="162" t="s">
        <v>124</v>
      </c>
      <c r="E89" s="163" t="s">
        <v>125</v>
      </c>
      <c r="F89" s="164" t="s">
        <v>126</v>
      </c>
      <c r="G89" s="165" t="s">
        <v>127</v>
      </c>
      <c r="H89" s="166">
        <v>2</v>
      </c>
      <c r="I89" s="167"/>
      <c r="J89" s="168">
        <f t="shared" ref="J89:J120" si="0">ROUND(I89*H89,2)</f>
        <v>0</v>
      </c>
      <c r="K89" s="164" t="s">
        <v>128</v>
      </c>
      <c r="L89" s="34"/>
      <c r="M89" s="169" t="s">
        <v>1</v>
      </c>
      <c r="N89" s="170" t="s">
        <v>47</v>
      </c>
      <c r="O89" s="56"/>
      <c r="P89" s="171">
        <f t="shared" ref="P89:P120" si="1">O89*H89</f>
        <v>0</v>
      </c>
      <c r="Q89" s="171">
        <v>0</v>
      </c>
      <c r="R89" s="171">
        <f t="shared" ref="R89:R120" si="2">Q89*H89</f>
        <v>0</v>
      </c>
      <c r="S89" s="171">
        <v>0</v>
      </c>
      <c r="T89" s="172">
        <f t="shared" ref="T89:T120" si="3">S89*H89</f>
        <v>0</v>
      </c>
      <c r="AR89" s="13" t="s">
        <v>129</v>
      </c>
      <c r="AT89" s="13" t="s">
        <v>124</v>
      </c>
      <c r="AU89" s="13" t="s">
        <v>76</v>
      </c>
      <c r="AY89" s="13" t="s">
        <v>130</v>
      </c>
      <c r="BE89" s="173">
        <f t="shared" ref="BE89:BE120" si="4">IF(N89="základní",J89,0)</f>
        <v>0</v>
      </c>
      <c r="BF89" s="173">
        <f t="shared" ref="BF89:BF120" si="5">IF(N89="snížená",J89,0)</f>
        <v>0</v>
      </c>
      <c r="BG89" s="173">
        <f t="shared" ref="BG89:BG120" si="6">IF(N89="zákl. přenesená",J89,0)</f>
        <v>0</v>
      </c>
      <c r="BH89" s="173">
        <f t="shared" ref="BH89:BH120" si="7">IF(N89="sníž. přenesená",J89,0)</f>
        <v>0</v>
      </c>
      <c r="BI89" s="173">
        <f t="shared" ref="BI89:BI120" si="8">IF(N89="nulová",J89,0)</f>
        <v>0</v>
      </c>
      <c r="BJ89" s="13" t="s">
        <v>21</v>
      </c>
      <c r="BK89" s="173">
        <f t="shared" ref="BK89:BK120" si="9">ROUND(I89*H89,2)</f>
        <v>0</v>
      </c>
      <c r="BL89" s="13" t="s">
        <v>129</v>
      </c>
      <c r="BM89" s="13" t="s">
        <v>131</v>
      </c>
    </row>
    <row r="90" spans="2:65" s="1" customFormat="1" ht="22.5" customHeight="1">
      <c r="B90" s="30"/>
      <c r="C90" s="162" t="s">
        <v>132</v>
      </c>
      <c r="D90" s="162" t="s">
        <v>124</v>
      </c>
      <c r="E90" s="163" t="s">
        <v>133</v>
      </c>
      <c r="F90" s="164" t="s">
        <v>134</v>
      </c>
      <c r="G90" s="165" t="s">
        <v>127</v>
      </c>
      <c r="H90" s="166">
        <v>1</v>
      </c>
      <c r="I90" s="167"/>
      <c r="J90" s="168">
        <f t="shared" si="0"/>
        <v>0</v>
      </c>
      <c r="K90" s="164" t="s">
        <v>128</v>
      </c>
      <c r="L90" s="34"/>
      <c r="M90" s="169" t="s">
        <v>1</v>
      </c>
      <c r="N90" s="170" t="s">
        <v>47</v>
      </c>
      <c r="O90" s="56"/>
      <c r="P90" s="171">
        <f t="shared" si="1"/>
        <v>0</v>
      </c>
      <c r="Q90" s="171">
        <v>0</v>
      </c>
      <c r="R90" s="171">
        <f t="shared" si="2"/>
        <v>0</v>
      </c>
      <c r="S90" s="171">
        <v>0</v>
      </c>
      <c r="T90" s="172">
        <f t="shared" si="3"/>
        <v>0</v>
      </c>
      <c r="AR90" s="13" t="s">
        <v>129</v>
      </c>
      <c r="AT90" s="13" t="s">
        <v>124</v>
      </c>
      <c r="AU90" s="13" t="s">
        <v>76</v>
      </c>
      <c r="AY90" s="13" t="s">
        <v>130</v>
      </c>
      <c r="BE90" s="173">
        <f t="shared" si="4"/>
        <v>0</v>
      </c>
      <c r="BF90" s="173">
        <f t="shared" si="5"/>
        <v>0</v>
      </c>
      <c r="BG90" s="173">
        <f t="shared" si="6"/>
        <v>0</v>
      </c>
      <c r="BH90" s="173">
        <f t="shared" si="7"/>
        <v>0</v>
      </c>
      <c r="BI90" s="173">
        <f t="shared" si="8"/>
        <v>0</v>
      </c>
      <c r="BJ90" s="13" t="s">
        <v>21</v>
      </c>
      <c r="BK90" s="173">
        <f t="shared" si="9"/>
        <v>0</v>
      </c>
      <c r="BL90" s="13" t="s">
        <v>129</v>
      </c>
      <c r="BM90" s="13" t="s">
        <v>135</v>
      </c>
    </row>
    <row r="91" spans="2:65" s="1" customFormat="1" ht="22.5" customHeight="1">
      <c r="B91" s="30"/>
      <c r="C91" s="162" t="s">
        <v>136</v>
      </c>
      <c r="D91" s="162" t="s">
        <v>124</v>
      </c>
      <c r="E91" s="163" t="s">
        <v>137</v>
      </c>
      <c r="F91" s="164" t="s">
        <v>138</v>
      </c>
      <c r="G91" s="165" t="s">
        <v>127</v>
      </c>
      <c r="H91" s="166">
        <v>1</v>
      </c>
      <c r="I91" s="167"/>
      <c r="J91" s="168">
        <f t="shared" si="0"/>
        <v>0</v>
      </c>
      <c r="K91" s="164" t="s">
        <v>128</v>
      </c>
      <c r="L91" s="34"/>
      <c r="M91" s="169" t="s">
        <v>1</v>
      </c>
      <c r="N91" s="170" t="s">
        <v>47</v>
      </c>
      <c r="O91" s="56"/>
      <c r="P91" s="171">
        <f t="shared" si="1"/>
        <v>0</v>
      </c>
      <c r="Q91" s="171">
        <v>0</v>
      </c>
      <c r="R91" s="171">
        <f t="shared" si="2"/>
        <v>0</v>
      </c>
      <c r="S91" s="171">
        <v>0</v>
      </c>
      <c r="T91" s="172">
        <f t="shared" si="3"/>
        <v>0</v>
      </c>
      <c r="AR91" s="13" t="s">
        <v>129</v>
      </c>
      <c r="AT91" s="13" t="s">
        <v>124</v>
      </c>
      <c r="AU91" s="13" t="s">
        <v>76</v>
      </c>
      <c r="AY91" s="13" t="s">
        <v>130</v>
      </c>
      <c r="BE91" s="173">
        <f t="shared" si="4"/>
        <v>0</v>
      </c>
      <c r="BF91" s="173">
        <f t="shared" si="5"/>
        <v>0</v>
      </c>
      <c r="BG91" s="173">
        <f t="shared" si="6"/>
        <v>0</v>
      </c>
      <c r="BH91" s="173">
        <f t="shared" si="7"/>
        <v>0</v>
      </c>
      <c r="BI91" s="173">
        <f t="shared" si="8"/>
        <v>0</v>
      </c>
      <c r="BJ91" s="13" t="s">
        <v>21</v>
      </c>
      <c r="BK91" s="173">
        <f t="shared" si="9"/>
        <v>0</v>
      </c>
      <c r="BL91" s="13" t="s">
        <v>129</v>
      </c>
      <c r="BM91" s="13" t="s">
        <v>139</v>
      </c>
    </row>
    <row r="92" spans="2:65" s="1" customFormat="1" ht="22.5" customHeight="1">
      <c r="B92" s="30"/>
      <c r="C92" s="162" t="s">
        <v>140</v>
      </c>
      <c r="D92" s="162" t="s">
        <v>124</v>
      </c>
      <c r="E92" s="163" t="s">
        <v>141</v>
      </c>
      <c r="F92" s="164" t="s">
        <v>142</v>
      </c>
      <c r="G92" s="165" t="s">
        <v>127</v>
      </c>
      <c r="H92" s="166">
        <v>5</v>
      </c>
      <c r="I92" s="167"/>
      <c r="J92" s="168">
        <f t="shared" si="0"/>
        <v>0</v>
      </c>
      <c r="K92" s="164" t="s">
        <v>128</v>
      </c>
      <c r="L92" s="34"/>
      <c r="M92" s="169" t="s">
        <v>1</v>
      </c>
      <c r="N92" s="170" t="s">
        <v>47</v>
      </c>
      <c r="O92" s="56"/>
      <c r="P92" s="171">
        <f t="shared" si="1"/>
        <v>0</v>
      </c>
      <c r="Q92" s="171">
        <v>0</v>
      </c>
      <c r="R92" s="171">
        <f t="shared" si="2"/>
        <v>0</v>
      </c>
      <c r="S92" s="171">
        <v>0</v>
      </c>
      <c r="T92" s="172">
        <f t="shared" si="3"/>
        <v>0</v>
      </c>
      <c r="AR92" s="13" t="s">
        <v>129</v>
      </c>
      <c r="AT92" s="13" t="s">
        <v>124</v>
      </c>
      <c r="AU92" s="13" t="s">
        <v>76</v>
      </c>
      <c r="AY92" s="13" t="s">
        <v>130</v>
      </c>
      <c r="BE92" s="173">
        <f t="shared" si="4"/>
        <v>0</v>
      </c>
      <c r="BF92" s="173">
        <f t="shared" si="5"/>
        <v>0</v>
      </c>
      <c r="BG92" s="173">
        <f t="shared" si="6"/>
        <v>0</v>
      </c>
      <c r="BH92" s="173">
        <f t="shared" si="7"/>
        <v>0</v>
      </c>
      <c r="BI92" s="173">
        <f t="shared" si="8"/>
        <v>0</v>
      </c>
      <c r="BJ92" s="13" t="s">
        <v>21</v>
      </c>
      <c r="BK92" s="173">
        <f t="shared" si="9"/>
        <v>0</v>
      </c>
      <c r="BL92" s="13" t="s">
        <v>129</v>
      </c>
      <c r="BM92" s="13" t="s">
        <v>143</v>
      </c>
    </row>
    <row r="93" spans="2:65" s="1" customFormat="1" ht="22.5" customHeight="1">
      <c r="B93" s="30"/>
      <c r="C93" s="162" t="s">
        <v>144</v>
      </c>
      <c r="D93" s="162" t="s">
        <v>124</v>
      </c>
      <c r="E93" s="163" t="s">
        <v>145</v>
      </c>
      <c r="F93" s="164" t="s">
        <v>146</v>
      </c>
      <c r="G93" s="165" t="s">
        <v>127</v>
      </c>
      <c r="H93" s="166">
        <v>2</v>
      </c>
      <c r="I93" s="167"/>
      <c r="J93" s="168">
        <f t="shared" si="0"/>
        <v>0</v>
      </c>
      <c r="K93" s="164" t="s">
        <v>128</v>
      </c>
      <c r="L93" s="34"/>
      <c r="M93" s="169" t="s">
        <v>1</v>
      </c>
      <c r="N93" s="170" t="s">
        <v>47</v>
      </c>
      <c r="O93" s="56"/>
      <c r="P93" s="171">
        <f t="shared" si="1"/>
        <v>0</v>
      </c>
      <c r="Q93" s="171">
        <v>0</v>
      </c>
      <c r="R93" s="171">
        <f t="shared" si="2"/>
        <v>0</v>
      </c>
      <c r="S93" s="171">
        <v>0</v>
      </c>
      <c r="T93" s="172">
        <f t="shared" si="3"/>
        <v>0</v>
      </c>
      <c r="AR93" s="13" t="s">
        <v>129</v>
      </c>
      <c r="AT93" s="13" t="s">
        <v>124</v>
      </c>
      <c r="AU93" s="13" t="s">
        <v>76</v>
      </c>
      <c r="AY93" s="13" t="s">
        <v>130</v>
      </c>
      <c r="BE93" s="173">
        <f t="shared" si="4"/>
        <v>0</v>
      </c>
      <c r="BF93" s="173">
        <f t="shared" si="5"/>
        <v>0</v>
      </c>
      <c r="BG93" s="173">
        <f t="shared" si="6"/>
        <v>0</v>
      </c>
      <c r="BH93" s="173">
        <f t="shared" si="7"/>
        <v>0</v>
      </c>
      <c r="BI93" s="173">
        <f t="shared" si="8"/>
        <v>0</v>
      </c>
      <c r="BJ93" s="13" t="s">
        <v>21</v>
      </c>
      <c r="BK93" s="173">
        <f t="shared" si="9"/>
        <v>0</v>
      </c>
      <c r="BL93" s="13" t="s">
        <v>129</v>
      </c>
      <c r="BM93" s="13" t="s">
        <v>147</v>
      </c>
    </row>
    <row r="94" spans="2:65" s="1" customFormat="1" ht="22.5" customHeight="1">
      <c r="B94" s="30"/>
      <c r="C94" s="162" t="s">
        <v>148</v>
      </c>
      <c r="D94" s="162" t="s">
        <v>124</v>
      </c>
      <c r="E94" s="163" t="s">
        <v>149</v>
      </c>
      <c r="F94" s="164" t="s">
        <v>150</v>
      </c>
      <c r="G94" s="165" t="s">
        <v>127</v>
      </c>
      <c r="H94" s="166">
        <v>1</v>
      </c>
      <c r="I94" s="167"/>
      <c r="J94" s="168">
        <f t="shared" si="0"/>
        <v>0</v>
      </c>
      <c r="K94" s="164" t="s">
        <v>128</v>
      </c>
      <c r="L94" s="34"/>
      <c r="M94" s="169" t="s">
        <v>1</v>
      </c>
      <c r="N94" s="170" t="s">
        <v>47</v>
      </c>
      <c r="O94" s="56"/>
      <c r="P94" s="171">
        <f t="shared" si="1"/>
        <v>0</v>
      </c>
      <c r="Q94" s="171">
        <v>0</v>
      </c>
      <c r="R94" s="171">
        <f t="shared" si="2"/>
        <v>0</v>
      </c>
      <c r="S94" s="171">
        <v>0</v>
      </c>
      <c r="T94" s="172">
        <f t="shared" si="3"/>
        <v>0</v>
      </c>
      <c r="AR94" s="13" t="s">
        <v>129</v>
      </c>
      <c r="AT94" s="13" t="s">
        <v>124</v>
      </c>
      <c r="AU94" s="13" t="s">
        <v>76</v>
      </c>
      <c r="AY94" s="13" t="s">
        <v>130</v>
      </c>
      <c r="BE94" s="173">
        <f t="shared" si="4"/>
        <v>0</v>
      </c>
      <c r="BF94" s="173">
        <f t="shared" si="5"/>
        <v>0</v>
      </c>
      <c r="BG94" s="173">
        <f t="shared" si="6"/>
        <v>0</v>
      </c>
      <c r="BH94" s="173">
        <f t="shared" si="7"/>
        <v>0</v>
      </c>
      <c r="BI94" s="173">
        <f t="shared" si="8"/>
        <v>0</v>
      </c>
      <c r="BJ94" s="13" t="s">
        <v>21</v>
      </c>
      <c r="BK94" s="173">
        <f t="shared" si="9"/>
        <v>0</v>
      </c>
      <c r="BL94" s="13" t="s">
        <v>129</v>
      </c>
      <c r="BM94" s="13" t="s">
        <v>151</v>
      </c>
    </row>
    <row r="95" spans="2:65" s="1" customFormat="1" ht="22.5" customHeight="1">
      <c r="B95" s="30"/>
      <c r="C95" s="162" t="s">
        <v>152</v>
      </c>
      <c r="D95" s="162" t="s">
        <v>124</v>
      </c>
      <c r="E95" s="163" t="s">
        <v>153</v>
      </c>
      <c r="F95" s="164" t="s">
        <v>154</v>
      </c>
      <c r="G95" s="165" t="s">
        <v>127</v>
      </c>
      <c r="H95" s="166">
        <v>1</v>
      </c>
      <c r="I95" s="167"/>
      <c r="J95" s="168">
        <f t="shared" si="0"/>
        <v>0</v>
      </c>
      <c r="K95" s="164" t="s">
        <v>128</v>
      </c>
      <c r="L95" s="34"/>
      <c r="M95" s="169" t="s">
        <v>1</v>
      </c>
      <c r="N95" s="170" t="s">
        <v>47</v>
      </c>
      <c r="O95" s="56"/>
      <c r="P95" s="171">
        <f t="shared" si="1"/>
        <v>0</v>
      </c>
      <c r="Q95" s="171">
        <v>0</v>
      </c>
      <c r="R95" s="171">
        <f t="shared" si="2"/>
        <v>0</v>
      </c>
      <c r="S95" s="171">
        <v>0</v>
      </c>
      <c r="T95" s="172">
        <f t="shared" si="3"/>
        <v>0</v>
      </c>
      <c r="AR95" s="13" t="s">
        <v>129</v>
      </c>
      <c r="AT95" s="13" t="s">
        <v>124</v>
      </c>
      <c r="AU95" s="13" t="s">
        <v>76</v>
      </c>
      <c r="AY95" s="13" t="s">
        <v>130</v>
      </c>
      <c r="BE95" s="173">
        <f t="shared" si="4"/>
        <v>0</v>
      </c>
      <c r="BF95" s="173">
        <f t="shared" si="5"/>
        <v>0</v>
      </c>
      <c r="BG95" s="173">
        <f t="shared" si="6"/>
        <v>0</v>
      </c>
      <c r="BH95" s="173">
        <f t="shared" si="7"/>
        <v>0</v>
      </c>
      <c r="BI95" s="173">
        <f t="shared" si="8"/>
        <v>0</v>
      </c>
      <c r="BJ95" s="13" t="s">
        <v>21</v>
      </c>
      <c r="BK95" s="173">
        <f t="shared" si="9"/>
        <v>0</v>
      </c>
      <c r="BL95" s="13" t="s">
        <v>129</v>
      </c>
      <c r="BM95" s="13" t="s">
        <v>155</v>
      </c>
    </row>
    <row r="96" spans="2:65" s="1" customFormat="1" ht="33.75" customHeight="1">
      <c r="B96" s="30"/>
      <c r="C96" s="162" t="s">
        <v>156</v>
      </c>
      <c r="D96" s="162" t="s">
        <v>124</v>
      </c>
      <c r="E96" s="163" t="s">
        <v>157</v>
      </c>
      <c r="F96" s="164" t="s">
        <v>158</v>
      </c>
      <c r="G96" s="165" t="s">
        <v>159</v>
      </c>
      <c r="H96" s="166">
        <v>10000</v>
      </c>
      <c r="I96" s="167"/>
      <c r="J96" s="168">
        <f t="shared" si="0"/>
        <v>0</v>
      </c>
      <c r="K96" s="164" t="s">
        <v>128</v>
      </c>
      <c r="L96" s="34"/>
      <c r="M96" s="169" t="s">
        <v>1</v>
      </c>
      <c r="N96" s="170" t="s">
        <v>47</v>
      </c>
      <c r="O96" s="56"/>
      <c r="P96" s="171">
        <f t="shared" si="1"/>
        <v>0</v>
      </c>
      <c r="Q96" s="171">
        <v>0</v>
      </c>
      <c r="R96" s="171">
        <f t="shared" si="2"/>
        <v>0</v>
      </c>
      <c r="S96" s="171">
        <v>0</v>
      </c>
      <c r="T96" s="172">
        <f t="shared" si="3"/>
        <v>0</v>
      </c>
      <c r="AR96" s="13" t="s">
        <v>129</v>
      </c>
      <c r="AT96" s="13" t="s">
        <v>124</v>
      </c>
      <c r="AU96" s="13" t="s">
        <v>76</v>
      </c>
      <c r="AY96" s="13" t="s">
        <v>130</v>
      </c>
      <c r="BE96" s="173">
        <f t="shared" si="4"/>
        <v>0</v>
      </c>
      <c r="BF96" s="173">
        <f t="shared" si="5"/>
        <v>0</v>
      </c>
      <c r="BG96" s="173">
        <f t="shared" si="6"/>
        <v>0</v>
      </c>
      <c r="BH96" s="173">
        <f t="shared" si="7"/>
        <v>0</v>
      </c>
      <c r="BI96" s="173">
        <f t="shared" si="8"/>
        <v>0</v>
      </c>
      <c r="BJ96" s="13" t="s">
        <v>21</v>
      </c>
      <c r="BK96" s="173">
        <f t="shared" si="9"/>
        <v>0</v>
      </c>
      <c r="BL96" s="13" t="s">
        <v>129</v>
      </c>
      <c r="BM96" s="13" t="s">
        <v>160</v>
      </c>
    </row>
    <row r="97" spans="2:65" s="1" customFormat="1" ht="45" customHeight="1">
      <c r="B97" s="30"/>
      <c r="C97" s="162" t="s">
        <v>161</v>
      </c>
      <c r="D97" s="162" t="s">
        <v>124</v>
      </c>
      <c r="E97" s="163" t="s">
        <v>162</v>
      </c>
      <c r="F97" s="164" t="s">
        <v>163</v>
      </c>
      <c r="G97" s="165" t="s">
        <v>159</v>
      </c>
      <c r="H97" s="166">
        <v>10000</v>
      </c>
      <c r="I97" s="167"/>
      <c r="J97" s="168">
        <f t="shared" si="0"/>
        <v>0</v>
      </c>
      <c r="K97" s="164" t="s">
        <v>128</v>
      </c>
      <c r="L97" s="34"/>
      <c r="M97" s="169" t="s">
        <v>1</v>
      </c>
      <c r="N97" s="170" t="s">
        <v>47</v>
      </c>
      <c r="O97" s="56"/>
      <c r="P97" s="171">
        <f t="shared" si="1"/>
        <v>0</v>
      </c>
      <c r="Q97" s="171">
        <v>0</v>
      </c>
      <c r="R97" s="171">
        <f t="shared" si="2"/>
        <v>0</v>
      </c>
      <c r="S97" s="171">
        <v>0</v>
      </c>
      <c r="T97" s="172">
        <f t="shared" si="3"/>
        <v>0</v>
      </c>
      <c r="AR97" s="13" t="s">
        <v>129</v>
      </c>
      <c r="AT97" s="13" t="s">
        <v>124</v>
      </c>
      <c r="AU97" s="13" t="s">
        <v>76</v>
      </c>
      <c r="AY97" s="13" t="s">
        <v>130</v>
      </c>
      <c r="BE97" s="173">
        <f t="shared" si="4"/>
        <v>0</v>
      </c>
      <c r="BF97" s="173">
        <f t="shared" si="5"/>
        <v>0</v>
      </c>
      <c r="BG97" s="173">
        <f t="shared" si="6"/>
        <v>0</v>
      </c>
      <c r="BH97" s="173">
        <f t="shared" si="7"/>
        <v>0</v>
      </c>
      <c r="BI97" s="173">
        <f t="shared" si="8"/>
        <v>0</v>
      </c>
      <c r="BJ97" s="13" t="s">
        <v>21</v>
      </c>
      <c r="BK97" s="173">
        <f t="shared" si="9"/>
        <v>0</v>
      </c>
      <c r="BL97" s="13" t="s">
        <v>129</v>
      </c>
      <c r="BM97" s="13" t="s">
        <v>164</v>
      </c>
    </row>
    <row r="98" spans="2:65" s="1" customFormat="1" ht="45" customHeight="1">
      <c r="B98" s="30"/>
      <c r="C98" s="162" t="s">
        <v>165</v>
      </c>
      <c r="D98" s="162" t="s">
        <v>124</v>
      </c>
      <c r="E98" s="163" t="s">
        <v>166</v>
      </c>
      <c r="F98" s="164" t="s">
        <v>167</v>
      </c>
      <c r="G98" s="165" t="s">
        <v>159</v>
      </c>
      <c r="H98" s="166">
        <v>10000</v>
      </c>
      <c r="I98" s="167"/>
      <c r="J98" s="168">
        <f t="shared" si="0"/>
        <v>0</v>
      </c>
      <c r="K98" s="164" t="s">
        <v>128</v>
      </c>
      <c r="L98" s="34"/>
      <c r="M98" s="169" t="s">
        <v>1</v>
      </c>
      <c r="N98" s="170" t="s">
        <v>47</v>
      </c>
      <c r="O98" s="56"/>
      <c r="P98" s="171">
        <f t="shared" si="1"/>
        <v>0</v>
      </c>
      <c r="Q98" s="171">
        <v>0</v>
      </c>
      <c r="R98" s="171">
        <f t="shared" si="2"/>
        <v>0</v>
      </c>
      <c r="S98" s="171">
        <v>0</v>
      </c>
      <c r="T98" s="172">
        <f t="shared" si="3"/>
        <v>0</v>
      </c>
      <c r="AR98" s="13" t="s">
        <v>129</v>
      </c>
      <c r="AT98" s="13" t="s">
        <v>124</v>
      </c>
      <c r="AU98" s="13" t="s">
        <v>76</v>
      </c>
      <c r="AY98" s="13" t="s">
        <v>130</v>
      </c>
      <c r="BE98" s="173">
        <f t="shared" si="4"/>
        <v>0</v>
      </c>
      <c r="BF98" s="173">
        <f t="shared" si="5"/>
        <v>0</v>
      </c>
      <c r="BG98" s="173">
        <f t="shared" si="6"/>
        <v>0</v>
      </c>
      <c r="BH98" s="173">
        <f t="shared" si="7"/>
        <v>0</v>
      </c>
      <c r="BI98" s="173">
        <f t="shared" si="8"/>
        <v>0</v>
      </c>
      <c r="BJ98" s="13" t="s">
        <v>21</v>
      </c>
      <c r="BK98" s="173">
        <f t="shared" si="9"/>
        <v>0</v>
      </c>
      <c r="BL98" s="13" t="s">
        <v>129</v>
      </c>
      <c r="BM98" s="13" t="s">
        <v>168</v>
      </c>
    </row>
    <row r="99" spans="2:65" s="1" customFormat="1" ht="45" customHeight="1">
      <c r="B99" s="30"/>
      <c r="C99" s="162" t="s">
        <v>169</v>
      </c>
      <c r="D99" s="162" t="s">
        <v>124</v>
      </c>
      <c r="E99" s="163" t="s">
        <v>170</v>
      </c>
      <c r="F99" s="164" t="s">
        <v>171</v>
      </c>
      <c r="G99" s="165" t="s">
        <v>159</v>
      </c>
      <c r="H99" s="166">
        <v>12000</v>
      </c>
      <c r="I99" s="167"/>
      <c r="J99" s="168">
        <f t="shared" si="0"/>
        <v>0</v>
      </c>
      <c r="K99" s="164" t="s">
        <v>128</v>
      </c>
      <c r="L99" s="34"/>
      <c r="M99" s="169" t="s">
        <v>1</v>
      </c>
      <c r="N99" s="170" t="s">
        <v>47</v>
      </c>
      <c r="O99" s="56"/>
      <c r="P99" s="171">
        <f t="shared" si="1"/>
        <v>0</v>
      </c>
      <c r="Q99" s="171">
        <v>0</v>
      </c>
      <c r="R99" s="171">
        <f t="shared" si="2"/>
        <v>0</v>
      </c>
      <c r="S99" s="171">
        <v>0</v>
      </c>
      <c r="T99" s="172">
        <f t="shared" si="3"/>
        <v>0</v>
      </c>
      <c r="AR99" s="13" t="s">
        <v>129</v>
      </c>
      <c r="AT99" s="13" t="s">
        <v>124</v>
      </c>
      <c r="AU99" s="13" t="s">
        <v>76</v>
      </c>
      <c r="AY99" s="13" t="s">
        <v>130</v>
      </c>
      <c r="BE99" s="173">
        <f t="shared" si="4"/>
        <v>0</v>
      </c>
      <c r="BF99" s="173">
        <f t="shared" si="5"/>
        <v>0</v>
      </c>
      <c r="BG99" s="173">
        <f t="shared" si="6"/>
        <v>0</v>
      </c>
      <c r="BH99" s="173">
        <f t="shared" si="7"/>
        <v>0</v>
      </c>
      <c r="BI99" s="173">
        <f t="shared" si="8"/>
        <v>0</v>
      </c>
      <c r="BJ99" s="13" t="s">
        <v>21</v>
      </c>
      <c r="BK99" s="173">
        <f t="shared" si="9"/>
        <v>0</v>
      </c>
      <c r="BL99" s="13" t="s">
        <v>129</v>
      </c>
      <c r="BM99" s="13" t="s">
        <v>172</v>
      </c>
    </row>
    <row r="100" spans="2:65" s="1" customFormat="1" ht="22.5" customHeight="1">
      <c r="B100" s="30"/>
      <c r="C100" s="162" t="s">
        <v>173</v>
      </c>
      <c r="D100" s="162" t="s">
        <v>124</v>
      </c>
      <c r="E100" s="163" t="s">
        <v>174</v>
      </c>
      <c r="F100" s="164" t="s">
        <v>175</v>
      </c>
      <c r="G100" s="165" t="s">
        <v>127</v>
      </c>
      <c r="H100" s="166">
        <v>10</v>
      </c>
      <c r="I100" s="167"/>
      <c r="J100" s="168">
        <f t="shared" si="0"/>
        <v>0</v>
      </c>
      <c r="K100" s="164" t="s">
        <v>128</v>
      </c>
      <c r="L100" s="34"/>
      <c r="M100" s="169" t="s">
        <v>1</v>
      </c>
      <c r="N100" s="170" t="s">
        <v>47</v>
      </c>
      <c r="O100" s="56"/>
      <c r="P100" s="171">
        <f t="shared" si="1"/>
        <v>0</v>
      </c>
      <c r="Q100" s="171">
        <v>0</v>
      </c>
      <c r="R100" s="171">
        <f t="shared" si="2"/>
        <v>0</v>
      </c>
      <c r="S100" s="171">
        <v>0</v>
      </c>
      <c r="T100" s="172">
        <f t="shared" si="3"/>
        <v>0</v>
      </c>
      <c r="AR100" s="13" t="s">
        <v>129</v>
      </c>
      <c r="AT100" s="13" t="s">
        <v>124</v>
      </c>
      <c r="AU100" s="13" t="s">
        <v>76</v>
      </c>
      <c r="AY100" s="13" t="s">
        <v>130</v>
      </c>
      <c r="BE100" s="173">
        <f t="shared" si="4"/>
        <v>0</v>
      </c>
      <c r="BF100" s="173">
        <f t="shared" si="5"/>
        <v>0</v>
      </c>
      <c r="BG100" s="173">
        <f t="shared" si="6"/>
        <v>0</v>
      </c>
      <c r="BH100" s="173">
        <f t="shared" si="7"/>
        <v>0</v>
      </c>
      <c r="BI100" s="173">
        <f t="shared" si="8"/>
        <v>0</v>
      </c>
      <c r="BJ100" s="13" t="s">
        <v>21</v>
      </c>
      <c r="BK100" s="173">
        <f t="shared" si="9"/>
        <v>0</v>
      </c>
      <c r="BL100" s="13" t="s">
        <v>129</v>
      </c>
      <c r="BM100" s="13" t="s">
        <v>176</v>
      </c>
    </row>
    <row r="101" spans="2:65" s="1" customFormat="1" ht="33.75" customHeight="1">
      <c r="B101" s="30"/>
      <c r="C101" s="162" t="s">
        <v>177</v>
      </c>
      <c r="D101" s="162" t="s">
        <v>124</v>
      </c>
      <c r="E101" s="163" t="s">
        <v>178</v>
      </c>
      <c r="F101" s="164" t="s">
        <v>179</v>
      </c>
      <c r="G101" s="165" t="s">
        <v>127</v>
      </c>
      <c r="H101" s="166">
        <v>10</v>
      </c>
      <c r="I101" s="167"/>
      <c r="J101" s="168">
        <f t="shared" si="0"/>
        <v>0</v>
      </c>
      <c r="K101" s="164" t="s">
        <v>128</v>
      </c>
      <c r="L101" s="34"/>
      <c r="M101" s="169" t="s">
        <v>1</v>
      </c>
      <c r="N101" s="170" t="s">
        <v>47</v>
      </c>
      <c r="O101" s="56"/>
      <c r="P101" s="171">
        <f t="shared" si="1"/>
        <v>0</v>
      </c>
      <c r="Q101" s="171">
        <v>0</v>
      </c>
      <c r="R101" s="171">
        <f t="shared" si="2"/>
        <v>0</v>
      </c>
      <c r="S101" s="171">
        <v>0</v>
      </c>
      <c r="T101" s="172">
        <f t="shared" si="3"/>
        <v>0</v>
      </c>
      <c r="AR101" s="13" t="s">
        <v>129</v>
      </c>
      <c r="AT101" s="13" t="s">
        <v>124</v>
      </c>
      <c r="AU101" s="13" t="s">
        <v>76</v>
      </c>
      <c r="AY101" s="13" t="s">
        <v>130</v>
      </c>
      <c r="BE101" s="173">
        <f t="shared" si="4"/>
        <v>0</v>
      </c>
      <c r="BF101" s="173">
        <f t="shared" si="5"/>
        <v>0</v>
      </c>
      <c r="BG101" s="173">
        <f t="shared" si="6"/>
        <v>0</v>
      </c>
      <c r="BH101" s="173">
        <f t="shared" si="7"/>
        <v>0</v>
      </c>
      <c r="BI101" s="173">
        <f t="shared" si="8"/>
        <v>0</v>
      </c>
      <c r="BJ101" s="13" t="s">
        <v>21</v>
      </c>
      <c r="BK101" s="173">
        <f t="shared" si="9"/>
        <v>0</v>
      </c>
      <c r="BL101" s="13" t="s">
        <v>129</v>
      </c>
      <c r="BM101" s="13" t="s">
        <v>180</v>
      </c>
    </row>
    <row r="102" spans="2:65" s="1" customFormat="1" ht="33.75" customHeight="1">
      <c r="B102" s="30"/>
      <c r="C102" s="162" t="s">
        <v>181</v>
      </c>
      <c r="D102" s="162" t="s">
        <v>124</v>
      </c>
      <c r="E102" s="163" t="s">
        <v>182</v>
      </c>
      <c r="F102" s="164" t="s">
        <v>183</v>
      </c>
      <c r="G102" s="165" t="s">
        <v>127</v>
      </c>
      <c r="H102" s="166">
        <v>10</v>
      </c>
      <c r="I102" s="167"/>
      <c r="J102" s="168">
        <f t="shared" si="0"/>
        <v>0</v>
      </c>
      <c r="K102" s="164" t="s">
        <v>128</v>
      </c>
      <c r="L102" s="34"/>
      <c r="M102" s="169" t="s">
        <v>1</v>
      </c>
      <c r="N102" s="170" t="s">
        <v>47</v>
      </c>
      <c r="O102" s="56"/>
      <c r="P102" s="171">
        <f t="shared" si="1"/>
        <v>0</v>
      </c>
      <c r="Q102" s="171">
        <v>0</v>
      </c>
      <c r="R102" s="171">
        <f t="shared" si="2"/>
        <v>0</v>
      </c>
      <c r="S102" s="171">
        <v>0</v>
      </c>
      <c r="T102" s="172">
        <f t="shared" si="3"/>
        <v>0</v>
      </c>
      <c r="AR102" s="13" t="s">
        <v>129</v>
      </c>
      <c r="AT102" s="13" t="s">
        <v>124</v>
      </c>
      <c r="AU102" s="13" t="s">
        <v>76</v>
      </c>
      <c r="AY102" s="13" t="s">
        <v>130</v>
      </c>
      <c r="BE102" s="173">
        <f t="shared" si="4"/>
        <v>0</v>
      </c>
      <c r="BF102" s="173">
        <f t="shared" si="5"/>
        <v>0</v>
      </c>
      <c r="BG102" s="173">
        <f t="shared" si="6"/>
        <v>0</v>
      </c>
      <c r="BH102" s="173">
        <f t="shared" si="7"/>
        <v>0</v>
      </c>
      <c r="BI102" s="173">
        <f t="shared" si="8"/>
        <v>0</v>
      </c>
      <c r="BJ102" s="13" t="s">
        <v>21</v>
      </c>
      <c r="BK102" s="173">
        <f t="shared" si="9"/>
        <v>0</v>
      </c>
      <c r="BL102" s="13" t="s">
        <v>129</v>
      </c>
      <c r="BM102" s="13" t="s">
        <v>184</v>
      </c>
    </row>
    <row r="103" spans="2:65" s="1" customFormat="1" ht="33.75" customHeight="1">
      <c r="B103" s="30"/>
      <c r="C103" s="162" t="s">
        <v>185</v>
      </c>
      <c r="D103" s="162" t="s">
        <v>124</v>
      </c>
      <c r="E103" s="163" t="s">
        <v>186</v>
      </c>
      <c r="F103" s="164" t="s">
        <v>187</v>
      </c>
      <c r="G103" s="165" t="s">
        <v>127</v>
      </c>
      <c r="H103" s="166">
        <v>10</v>
      </c>
      <c r="I103" s="167"/>
      <c r="J103" s="168">
        <f t="shared" si="0"/>
        <v>0</v>
      </c>
      <c r="K103" s="164" t="s">
        <v>128</v>
      </c>
      <c r="L103" s="34"/>
      <c r="M103" s="169" t="s">
        <v>1</v>
      </c>
      <c r="N103" s="170" t="s">
        <v>47</v>
      </c>
      <c r="O103" s="56"/>
      <c r="P103" s="171">
        <f t="shared" si="1"/>
        <v>0</v>
      </c>
      <c r="Q103" s="171">
        <v>0</v>
      </c>
      <c r="R103" s="171">
        <f t="shared" si="2"/>
        <v>0</v>
      </c>
      <c r="S103" s="171">
        <v>0</v>
      </c>
      <c r="T103" s="172">
        <f t="shared" si="3"/>
        <v>0</v>
      </c>
      <c r="AR103" s="13" t="s">
        <v>129</v>
      </c>
      <c r="AT103" s="13" t="s">
        <v>124</v>
      </c>
      <c r="AU103" s="13" t="s">
        <v>76</v>
      </c>
      <c r="AY103" s="13" t="s">
        <v>130</v>
      </c>
      <c r="BE103" s="173">
        <f t="shared" si="4"/>
        <v>0</v>
      </c>
      <c r="BF103" s="173">
        <f t="shared" si="5"/>
        <v>0</v>
      </c>
      <c r="BG103" s="173">
        <f t="shared" si="6"/>
        <v>0</v>
      </c>
      <c r="BH103" s="173">
        <f t="shared" si="7"/>
        <v>0</v>
      </c>
      <c r="BI103" s="173">
        <f t="shared" si="8"/>
        <v>0</v>
      </c>
      <c r="BJ103" s="13" t="s">
        <v>21</v>
      </c>
      <c r="BK103" s="173">
        <f t="shared" si="9"/>
        <v>0</v>
      </c>
      <c r="BL103" s="13" t="s">
        <v>129</v>
      </c>
      <c r="BM103" s="13" t="s">
        <v>188</v>
      </c>
    </row>
    <row r="104" spans="2:65" s="1" customFormat="1" ht="33.75" customHeight="1">
      <c r="B104" s="30"/>
      <c r="C104" s="162" t="s">
        <v>189</v>
      </c>
      <c r="D104" s="162" t="s">
        <v>124</v>
      </c>
      <c r="E104" s="163" t="s">
        <v>190</v>
      </c>
      <c r="F104" s="164" t="s">
        <v>191</v>
      </c>
      <c r="G104" s="165" t="s">
        <v>127</v>
      </c>
      <c r="H104" s="166">
        <v>10</v>
      </c>
      <c r="I104" s="167"/>
      <c r="J104" s="168">
        <f t="shared" si="0"/>
        <v>0</v>
      </c>
      <c r="K104" s="164" t="s">
        <v>128</v>
      </c>
      <c r="L104" s="34"/>
      <c r="M104" s="169" t="s">
        <v>1</v>
      </c>
      <c r="N104" s="170" t="s">
        <v>47</v>
      </c>
      <c r="O104" s="56"/>
      <c r="P104" s="171">
        <f t="shared" si="1"/>
        <v>0</v>
      </c>
      <c r="Q104" s="171">
        <v>0</v>
      </c>
      <c r="R104" s="171">
        <f t="shared" si="2"/>
        <v>0</v>
      </c>
      <c r="S104" s="171">
        <v>0</v>
      </c>
      <c r="T104" s="172">
        <f t="shared" si="3"/>
        <v>0</v>
      </c>
      <c r="AR104" s="13" t="s">
        <v>129</v>
      </c>
      <c r="AT104" s="13" t="s">
        <v>124</v>
      </c>
      <c r="AU104" s="13" t="s">
        <v>76</v>
      </c>
      <c r="AY104" s="13" t="s">
        <v>130</v>
      </c>
      <c r="BE104" s="173">
        <f t="shared" si="4"/>
        <v>0</v>
      </c>
      <c r="BF104" s="173">
        <f t="shared" si="5"/>
        <v>0</v>
      </c>
      <c r="BG104" s="173">
        <f t="shared" si="6"/>
        <v>0</v>
      </c>
      <c r="BH104" s="173">
        <f t="shared" si="7"/>
        <v>0</v>
      </c>
      <c r="BI104" s="173">
        <f t="shared" si="8"/>
        <v>0</v>
      </c>
      <c r="BJ104" s="13" t="s">
        <v>21</v>
      </c>
      <c r="BK104" s="173">
        <f t="shared" si="9"/>
        <v>0</v>
      </c>
      <c r="BL104" s="13" t="s">
        <v>129</v>
      </c>
      <c r="BM104" s="13" t="s">
        <v>192</v>
      </c>
    </row>
    <row r="105" spans="2:65" s="1" customFormat="1" ht="33.75" customHeight="1">
      <c r="B105" s="30"/>
      <c r="C105" s="162" t="s">
        <v>193</v>
      </c>
      <c r="D105" s="162" t="s">
        <v>124</v>
      </c>
      <c r="E105" s="163" t="s">
        <v>194</v>
      </c>
      <c r="F105" s="164" t="s">
        <v>195</v>
      </c>
      <c r="G105" s="165" t="s">
        <v>127</v>
      </c>
      <c r="H105" s="166">
        <v>10</v>
      </c>
      <c r="I105" s="167"/>
      <c r="J105" s="168">
        <f t="shared" si="0"/>
        <v>0</v>
      </c>
      <c r="K105" s="164" t="s">
        <v>128</v>
      </c>
      <c r="L105" s="34"/>
      <c r="M105" s="169" t="s">
        <v>1</v>
      </c>
      <c r="N105" s="170" t="s">
        <v>47</v>
      </c>
      <c r="O105" s="56"/>
      <c r="P105" s="171">
        <f t="shared" si="1"/>
        <v>0</v>
      </c>
      <c r="Q105" s="171">
        <v>0</v>
      </c>
      <c r="R105" s="171">
        <f t="shared" si="2"/>
        <v>0</v>
      </c>
      <c r="S105" s="171">
        <v>0</v>
      </c>
      <c r="T105" s="172">
        <f t="shared" si="3"/>
        <v>0</v>
      </c>
      <c r="AR105" s="13" t="s">
        <v>129</v>
      </c>
      <c r="AT105" s="13" t="s">
        <v>124</v>
      </c>
      <c r="AU105" s="13" t="s">
        <v>76</v>
      </c>
      <c r="AY105" s="13" t="s">
        <v>130</v>
      </c>
      <c r="BE105" s="173">
        <f t="shared" si="4"/>
        <v>0</v>
      </c>
      <c r="BF105" s="173">
        <f t="shared" si="5"/>
        <v>0</v>
      </c>
      <c r="BG105" s="173">
        <f t="shared" si="6"/>
        <v>0</v>
      </c>
      <c r="BH105" s="173">
        <f t="shared" si="7"/>
        <v>0</v>
      </c>
      <c r="BI105" s="173">
        <f t="shared" si="8"/>
        <v>0</v>
      </c>
      <c r="BJ105" s="13" t="s">
        <v>21</v>
      </c>
      <c r="BK105" s="173">
        <f t="shared" si="9"/>
        <v>0</v>
      </c>
      <c r="BL105" s="13" t="s">
        <v>129</v>
      </c>
      <c r="BM105" s="13" t="s">
        <v>196</v>
      </c>
    </row>
    <row r="106" spans="2:65" s="1" customFormat="1" ht="33.75" customHeight="1">
      <c r="B106" s="30"/>
      <c r="C106" s="162" t="s">
        <v>197</v>
      </c>
      <c r="D106" s="162" t="s">
        <v>124</v>
      </c>
      <c r="E106" s="163" t="s">
        <v>198</v>
      </c>
      <c r="F106" s="164" t="s">
        <v>199</v>
      </c>
      <c r="G106" s="165" t="s">
        <v>127</v>
      </c>
      <c r="H106" s="166">
        <v>5</v>
      </c>
      <c r="I106" s="167"/>
      <c r="J106" s="168">
        <f t="shared" si="0"/>
        <v>0</v>
      </c>
      <c r="K106" s="164" t="s">
        <v>128</v>
      </c>
      <c r="L106" s="34"/>
      <c r="M106" s="169" t="s">
        <v>1</v>
      </c>
      <c r="N106" s="170" t="s">
        <v>47</v>
      </c>
      <c r="O106" s="56"/>
      <c r="P106" s="171">
        <f t="shared" si="1"/>
        <v>0</v>
      </c>
      <c r="Q106" s="171">
        <v>0</v>
      </c>
      <c r="R106" s="171">
        <f t="shared" si="2"/>
        <v>0</v>
      </c>
      <c r="S106" s="171">
        <v>0</v>
      </c>
      <c r="T106" s="172">
        <f t="shared" si="3"/>
        <v>0</v>
      </c>
      <c r="AR106" s="13" t="s">
        <v>129</v>
      </c>
      <c r="AT106" s="13" t="s">
        <v>124</v>
      </c>
      <c r="AU106" s="13" t="s">
        <v>76</v>
      </c>
      <c r="AY106" s="13" t="s">
        <v>130</v>
      </c>
      <c r="BE106" s="173">
        <f t="shared" si="4"/>
        <v>0</v>
      </c>
      <c r="BF106" s="173">
        <f t="shared" si="5"/>
        <v>0</v>
      </c>
      <c r="BG106" s="173">
        <f t="shared" si="6"/>
        <v>0</v>
      </c>
      <c r="BH106" s="173">
        <f t="shared" si="7"/>
        <v>0</v>
      </c>
      <c r="BI106" s="173">
        <f t="shared" si="8"/>
        <v>0</v>
      </c>
      <c r="BJ106" s="13" t="s">
        <v>21</v>
      </c>
      <c r="BK106" s="173">
        <f t="shared" si="9"/>
        <v>0</v>
      </c>
      <c r="BL106" s="13" t="s">
        <v>129</v>
      </c>
      <c r="BM106" s="13" t="s">
        <v>200</v>
      </c>
    </row>
    <row r="107" spans="2:65" s="1" customFormat="1" ht="33.75" customHeight="1">
      <c r="B107" s="30"/>
      <c r="C107" s="162" t="s">
        <v>201</v>
      </c>
      <c r="D107" s="162" t="s">
        <v>124</v>
      </c>
      <c r="E107" s="163" t="s">
        <v>202</v>
      </c>
      <c r="F107" s="164" t="s">
        <v>203</v>
      </c>
      <c r="G107" s="165" t="s">
        <v>127</v>
      </c>
      <c r="H107" s="166">
        <v>5</v>
      </c>
      <c r="I107" s="167"/>
      <c r="J107" s="168">
        <f t="shared" si="0"/>
        <v>0</v>
      </c>
      <c r="K107" s="164" t="s">
        <v>128</v>
      </c>
      <c r="L107" s="34"/>
      <c r="M107" s="169" t="s">
        <v>1</v>
      </c>
      <c r="N107" s="170" t="s">
        <v>47</v>
      </c>
      <c r="O107" s="56"/>
      <c r="P107" s="171">
        <f t="shared" si="1"/>
        <v>0</v>
      </c>
      <c r="Q107" s="171">
        <v>0</v>
      </c>
      <c r="R107" s="171">
        <f t="shared" si="2"/>
        <v>0</v>
      </c>
      <c r="S107" s="171">
        <v>0</v>
      </c>
      <c r="T107" s="172">
        <f t="shared" si="3"/>
        <v>0</v>
      </c>
      <c r="AR107" s="13" t="s">
        <v>129</v>
      </c>
      <c r="AT107" s="13" t="s">
        <v>124</v>
      </c>
      <c r="AU107" s="13" t="s">
        <v>76</v>
      </c>
      <c r="AY107" s="13" t="s">
        <v>130</v>
      </c>
      <c r="BE107" s="173">
        <f t="shared" si="4"/>
        <v>0</v>
      </c>
      <c r="BF107" s="173">
        <f t="shared" si="5"/>
        <v>0</v>
      </c>
      <c r="BG107" s="173">
        <f t="shared" si="6"/>
        <v>0</v>
      </c>
      <c r="BH107" s="173">
        <f t="shared" si="7"/>
        <v>0</v>
      </c>
      <c r="BI107" s="173">
        <f t="shared" si="8"/>
        <v>0</v>
      </c>
      <c r="BJ107" s="13" t="s">
        <v>21</v>
      </c>
      <c r="BK107" s="173">
        <f t="shared" si="9"/>
        <v>0</v>
      </c>
      <c r="BL107" s="13" t="s">
        <v>129</v>
      </c>
      <c r="BM107" s="13" t="s">
        <v>204</v>
      </c>
    </row>
    <row r="108" spans="2:65" s="1" customFormat="1" ht="22.5" customHeight="1">
      <c r="B108" s="30"/>
      <c r="C108" s="162" t="s">
        <v>205</v>
      </c>
      <c r="D108" s="162" t="s">
        <v>124</v>
      </c>
      <c r="E108" s="163" t="s">
        <v>206</v>
      </c>
      <c r="F108" s="164" t="s">
        <v>207</v>
      </c>
      <c r="G108" s="165" t="s">
        <v>208</v>
      </c>
      <c r="H108" s="166">
        <v>20</v>
      </c>
      <c r="I108" s="167"/>
      <c r="J108" s="168">
        <f t="shared" si="0"/>
        <v>0</v>
      </c>
      <c r="K108" s="164" t="s">
        <v>128</v>
      </c>
      <c r="L108" s="34"/>
      <c r="M108" s="169" t="s">
        <v>1</v>
      </c>
      <c r="N108" s="170" t="s">
        <v>47</v>
      </c>
      <c r="O108" s="56"/>
      <c r="P108" s="171">
        <f t="shared" si="1"/>
        <v>0</v>
      </c>
      <c r="Q108" s="171">
        <v>0</v>
      </c>
      <c r="R108" s="171">
        <f t="shared" si="2"/>
        <v>0</v>
      </c>
      <c r="S108" s="171">
        <v>0</v>
      </c>
      <c r="T108" s="172">
        <f t="shared" si="3"/>
        <v>0</v>
      </c>
      <c r="AR108" s="13" t="s">
        <v>129</v>
      </c>
      <c r="AT108" s="13" t="s">
        <v>124</v>
      </c>
      <c r="AU108" s="13" t="s">
        <v>76</v>
      </c>
      <c r="AY108" s="13" t="s">
        <v>130</v>
      </c>
      <c r="BE108" s="173">
        <f t="shared" si="4"/>
        <v>0</v>
      </c>
      <c r="BF108" s="173">
        <f t="shared" si="5"/>
        <v>0</v>
      </c>
      <c r="BG108" s="173">
        <f t="shared" si="6"/>
        <v>0</v>
      </c>
      <c r="BH108" s="173">
        <f t="shared" si="7"/>
        <v>0</v>
      </c>
      <c r="BI108" s="173">
        <f t="shared" si="8"/>
        <v>0</v>
      </c>
      <c r="BJ108" s="13" t="s">
        <v>21</v>
      </c>
      <c r="BK108" s="173">
        <f t="shared" si="9"/>
        <v>0</v>
      </c>
      <c r="BL108" s="13" t="s">
        <v>129</v>
      </c>
      <c r="BM108" s="13" t="s">
        <v>209</v>
      </c>
    </row>
    <row r="109" spans="2:65" s="1" customFormat="1" ht="22.5" customHeight="1">
      <c r="B109" s="30"/>
      <c r="C109" s="162" t="s">
        <v>210</v>
      </c>
      <c r="D109" s="162" t="s">
        <v>124</v>
      </c>
      <c r="E109" s="163" t="s">
        <v>211</v>
      </c>
      <c r="F109" s="164" t="s">
        <v>212</v>
      </c>
      <c r="G109" s="165" t="s">
        <v>127</v>
      </c>
      <c r="H109" s="166">
        <v>5</v>
      </c>
      <c r="I109" s="167"/>
      <c r="J109" s="168">
        <f t="shared" si="0"/>
        <v>0</v>
      </c>
      <c r="K109" s="164" t="s">
        <v>128</v>
      </c>
      <c r="L109" s="34"/>
      <c r="M109" s="169" t="s">
        <v>1</v>
      </c>
      <c r="N109" s="170" t="s">
        <v>47</v>
      </c>
      <c r="O109" s="56"/>
      <c r="P109" s="171">
        <f t="shared" si="1"/>
        <v>0</v>
      </c>
      <c r="Q109" s="171">
        <v>0</v>
      </c>
      <c r="R109" s="171">
        <f t="shared" si="2"/>
        <v>0</v>
      </c>
      <c r="S109" s="171">
        <v>0</v>
      </c>
      <c r="T109" s="172">
        <f t="shared" si="3"/>
        <v>0</v>
      </c>
      <c r="AR109" s="13" t="s">
        <v>129</v>
      </c>
      <c r="AT109" s="13" t="s">
        <v>124</v>
      </c>
      <c r="AU109" s="13" t="s">
        <v>76</v>
      </c>
      <c r="AY109" s="13" t="s">
        <v>130</v>
      </c>
      <c r="BE109" s="173">
        <f t="shared" si="4"/>
        <v>0</v>
      </c>
      <c r="BF109" s="173">
        <f t="shared" si="5"/>
        <v>0</v>
      </c>
      <c r="BG109" s="173">
        <f t="shared" si="6"/>
        <v>0</v>
      </c>
      <c r="BH109" s="173">
        <f t="shared" si="7"/>
        <v>0</v>
      </c>
      <c r="BI109" s="173">
        <f t="shared" si="8"/>
        <v>0</v>
      </c>
      <c r="BJ109" s="13" t="s">
        <v>21</v>
      </c>
      <c r="BK109" s="173">
        <f t="shared" si="9"/>
        <v>0</v>
      </c>
      <c r="BL109" s="13" t="s">
        <v>129</v>
      </c>
      <c r="BM109" s="13" t="s">
        <v>213</v>
      </c>
    </row>
    <row r="110" spans="2:65" s="1" customFormat="1" ht="22.5" customHeight="1">
      <c r="B110" s="30"/>
      <c r="C110" s="162" t="s">
        <v>214</v>
      </c>
      <c r="D110" s="162" t="s">
        <v>124</v>
      </c>
      <c r="E110" s="163" t="s">
        <v>215</v>
      </c>
      <c r="F110" s="164" t="s">
        <v>216</v>
      </c>
      <c r="G110" s="165" t="s">
        <v>127</v>
      </c>
      <c r="H110" s="166">
        <v>5</v>
      </c>
      <c r="I110" s="167"/>
      <c r="J110" s="168">
        <f t="shared" si="0"/>
        <v>0</v>
      </c>
      <c r="K110" s="164" t="s">
        <v>128</v>
      </c>
      <c r="L110" s="34"/>
      <c r="M110" s="169" t="s">
        <v>1</v>
      </c>
      <c r="N110" s="170" t="s">
        <v>47</v>
      </c>
      <c r="O110" s="56"/>
      <c r="P110" s="171">
        <f t="shared" si="1"/>
        <v>0</v>
      </c>
      <c r="Q110" s="171">
        <v>0</v>
      </c>
      <c r="R110" s="171">
        <f t="shared" si="2"/>
        <v>0</v>
      </c>
      <c r="S110" s="171">
        <v>0</v>
      </c>
      <c r="T110" s="172">
        <f t="shared" si="3"/>
        <v>0</v>
      </c>
      <c r="AR110" s="13" t="s">
        <v>129</v>
      </c>
      <c r="AT110" s="13" t="s">
        <v>124</v>
      </c>
      <c r="AU110" s="13" t="s">
        <v>76</v>
      </c>
      <c r="AY110" s="13" t="s">
        <v>130</v>
      </c>
      <c r="BE110" s="173">
        <f t="shared" si="4"/>
        <v>0</v>
      </c>
      <c r="BF110" s="173">
        <f t="shared" si="5"/>
        <v>0</v>
      </c>
      <c r="BG110" s="173">
        <f t="shared" si="6"/>
        <v>0</v>
      </c>
      <c r="BH110" s="173">
        <f t="shared" si="7"/>
        <v>0</v>
      </c>
      <c r="BI110" s="173">
        <f t="shared" si="8"/>
        <v>0</v>
      </c>
      <c r="BJ110" s="13" t="s">
        <v>21</v>
      </c>
      <c r="BK110" s="173">
        <f t="shared" si="9"/>
        <v>0</v>
      </c>
      <c r="BL110" s="13" t="s">
        <v>129</v>
      </c>
      <c r="BM110" s="13" t="s">
        <v>217</v>
      </c>
    </row>
    <row r="111" spans="2:65" s="1" customFormat="1" ht="22.5" customHeight="1">
      <c r="B111" s="30"/>
      <c r="C111" s="162" t="s">
        <v>218</v>
      </c>
      <c r="D111" s="162" t="s">
        <v>124</v>
      </c>
      <c r="E111" s="163" t="s">
        <v>219</v>
      </c>
      <c r="F111" s="164" t="s">
        <v>220</v>
      </c>
      <c r="G111" s="165" t="s">
        <v>127</v>
      </c>
      <c r="H111" s="166">
        <v>1</v>
      </c>
      <c r="I111" s="167"/>
      <c r="J111" s="168">
        <f t="shared" si="0"/>
        <v>0</v>
      </c>
      <c r="K111" s="164" t="s">
        <v>128</v>
      </c>
      <c r="L111" s="34"/>
      <c r="M111" s="169" t="s">
        <v>1</v>
      </c>
      <c r="N111" s="170" t="s">
        <v>47</v>
      </c>
      <c r="O111" s="56"/>
      <c r="P111" s="171">
        <f t="shared" si="1"/>
        <v>0</v>
      </c>
      <c r="Q111" s="171">
        <v>0</v>
      </c>
      <c r="R111" s="171">
        <f t="shared" si="2"/>
        <v>0</v>
      </c>
      <c r="S111" s="171">
        <v>0</v>
      </c>
      <c r="T111" s="172">
        <f t="shared" si="3"/>
        <v>0</v>
      </c>
      <c r="AR111" s="13" t="s">
        <v>129</v>
      </c>
      <c r="AT111" s="13" t="s">
        <v>124</v>
      </c>
      <c r="AU111" s="13" t="s">
        <v>76</v>
      </c>
      <c r="AY111" s="13" t="s">
        <v>130</v>
      </c>
      <c r="BE111" s="173">
        <f t="shared" si="4"/>
        <v>0</v>
      </c>
      <c r="BF111" s="173">
        <f t="shared" si="5"/>
        <v>0</v>
      </c>
      <c r="BG111" s="173">
        <f t="shared" si="6"/>
        <v>0</v>
      </c>
      <c r="BH111" s="173">
        <f t="shared" si="7"/>
        <v>0</v>
      </c>
      <c r="BI111" s="173">
        <f t="shared" si="8"/>
        <v>0</v>
      </c>
      <c r="BJ111" s="13" t="s">
        <v>21</v>
      </c>
      <c r="BK111" s="173">
        <f t="shared" si="9"/>
        <v>0</v>
      </c>
      <c r="BL111" s="13" t="s">
        <v>129</v>
      </c>
      <c r="BM111" s="13" t="s">
        <v>221</v>
      </c>
    </row>
    <row r="112" spans="2:65" s="1" customFormat="1" ht="33.75" customHeight="1">
      <c r="B112" s="30"/>
      <c r="C112" s="162" t="s">
        <v>222</v>
      </c>
      <c r="D112" s="162" t="s">
        <v>124</v>
      </c>
      <c r="E112" s="163" t="s">
        <v>223</v>
      </c>
      <c r="F112" s="164" t="s">
        <v>224</v>
      </c>
      <c r="G112" s="165" t="s">
        <v>127</v>
      </c>
      <c r="H112" s="166">
        <v>5</v>
      </c>
      <c r="I112" s="167"/>
      <c r="J112" s="168">
        <f t="shared" si="0"/>
        <v>0</v>
      </c>
      <c r="K112" s="164" t="s">
        <v>128</v>
      </c>
      <c r="L112" s="34"/>
      <c r="M112" s="169" t="s">
        <v>1</v>
      </c>
      <c r="N112" s="170" t="s">
        <v>47</v>
      </c>
      <c r="O112" s="56"/>
      <c r="P112" s="171">
        <f t="shared" si="1"/>
        <v>0</v>
      </c>
      <c r="Q112" s="171">
        <v>0</v>
      </c>
      <c r="R112" s="171">
        <f t="shared" si="2"/>
        <v>0</v>
      </c>
      <c r="S112" s="171">
        <v>0</v>
      </c>
      <c r="T112" s="172">
        <f t="shared" si="3"/>
        <v>0</v>
      </c>
      <c r="AR112" s="13" t="s">
        <v>129</v>
      </c>
      <c r="AT112" s="13" t="s">
        <v>124</v>
      </c>
      <c r="AU112" s="13" t="s">
        <v>76</v>
      </c>
      <c r="AY112" s="13" t="s">
        <v>130</v>
      </c>
      <c r="BE112" s="173">
        <f t="shared" si="4"/>
        <v>0</v>
      </c>
      <c r="BF112" s="173">
        <f t="shared" si="5"/>
        <v>0</v>
      </c>
      <c r="BG112" s="173">
        <f t="shared" si="6"/>
        <v>0</v>
      </c>
      <c r="BH112" s="173">
        <f t="shared" si="7"/>
        <v>0</v>
      </c>
      <c r="BI112" s="173">
        <f t="shared" si="8"/>
        <v>0</v>
      </c>
      <c r="BJ112" s="13" t="s">
        <v>21</v>
      </c>
      <c r="BK112" s="173">
        <f t="shared" si="9"/>
        <v>0</v>
      </c>
      <c r="BL112" s="13" t="s">
        <v>129</v>
      </c>
      <c r="BM112" s="13" t="s">
        <v>225</v>
      </c>
    </row>
    <row r="113" spans="2:65" s="1" customFormat="1" ht="33.75" customHeight="1">
      <c r="B113" s="30"/>
      <c r="C113" s="162" t="s">
        <v>226</v>
      </c>
      <c r="D113" s="162" t="s">
        <v>124</v>
      </c>
      <c r="E113" s="163" t="s">
        <v>227</v>
      </c>
      <c r="F113" s="164" t="s">
        <v>228</v>
      </c>
      <c r="G113" s="165" t="s">
        <v>127</v>
      </c>
      <c r="H113" s="166">
        <v>1</v>
      </c>
      <c r="I113" s="167"/>
      <c r="J113" s="168">
        <f t="shared" si="0"/>
        <v>0</v>
      </c>
      <c r="K113" s="164" t="s">
        <v>128</v>
      </c>
      <c r="L113" s="34"/>
      <c r="M113" s="169" t="s">
        <v>1</v>
      </c>
      <c r="N113" s="170" t="s">
        <v>47</v>
      </c>
      <c r="O113" s="56"/>
      <c r="P113" s="171">
        <f t="shared" si="1"/>
        <v>0</v>
      </c>
      <c r="Q113" s="171">
        <v>0</v>
      </c>
      <c r="R113" s="171">
        <f t="shared" si="2"/>
        <v>0</v>
      </c>
      <c r="S113" s="171">
        <v>0</v>
      </c>
      <c r="T113" s="172">
        <f t="shared" si="3"/>
        <v>0</v>
      </c>
      <c r="AR113" s="13" t="s">
        <v>129</v>
      </c>
      <c r="AT113" s="13" t="s">
        <v>124</v>
      </c>
      <c r="AU113" s="13" t="s">
        <v>76</v>
      </c>
      <c r="AY113" s="13" t="s">
        <v>130</v>
      </c>
      <c r="BE113" s="173">
        <f t="shared" si="4"/>
        <v>0</v>
      </c>
      <c r="BF113" s="173">
        <f t="shared" si="5"/>
        <v>0</v>
      </c>
      <c r="BG113" s="173">
        <f t="shared" si="6"/>
        <v>0</v>
      </c>
      <c r="BH113" s="173">
        <f t="shared" si="7"/>
        <v>0</v>
      </c>
      <c r="BI113" s="173">
        <f t="shared" si="8"/>
        <v>0</v>
      </c>
      <c r="BJ113" s="13" t="s">
        <v>21</v>
      </c>
      <c r="BK113" s="173">
        <f t="shared" si="9"/>
        <v>0</v>
      </c>
      <c r="BL113" s="13" t="s">
        <v>129</v>
      </c>
      <c r="BM113" s="13" t="s">
        <v>229</v>
      </c>
    </row>
    <row r="114" spans="2:65" s="1" customFormat="1" ht="33.75" customHeight="1">
      <c r="B114" s="30"/>
      <c r="C114" s="162" t="s">
        <v>230</v>
      </c>
      <c r="D114" s="162" t="s">
        <v>124</v>
      </c>
      <c r="E114" s="163" t="s">
        <v>231</v>
      </c>
      <c r="F114" s="164" t="s">
        <v>232</v>
      </c>
      <c r="G114" s="165" t="s">
        <v>127</v>
      </c>
      <c r="H114" s="166">
        <v>2</v>
      </c>
      <c r="I114" s="167"/>
      <c r="J114" s="168">
        <f t="shared" si="0"/>
        <v>0</v>
      </c>
      <c r="K114" s="164" t="s">
        <v>128</v>
      </c>
      <c r="L114" s="34"/>
      <c r="M114" s="169" t="s">
        <v>1</v>
      </c>
      <c r="N114" s="170" t="s">
        <v>47</v>
      </c>
      <c r="O114" s="56"/>
      <c r="P114" s="171">
        <f t="shared" si="1"/>
        <v>0</v>
      </c>
      <c r="Q114" s="171">
        <v>0</v>
      </c>
      <c r="R114" s="171">
        <f t="shared" si="2"/>
        <v>0</v>
      </c>
      <c r="S114" s="171">
        <v>0</v>
      </c>
      <c r="T114" s="172">
        <f t="shared" si="3"/>
        <v>0</v>
      </c>
      <c r="AR114" s="13" t="s">
        <v>129</v>
      </c>
      <c r="AT114" s="13" t="s">
        <v>124</v>
      </c>
      <c r="AU114" s="13" t="s">
        <v>76</v>
      </c>
      <c r="AY114" s="13" t="s">
        <v>130</v>
      </c>
      <c r="BE114" s="173">
        <f t="shared" si="4"/>
        <v>0</v>
      </c>
      <c r="BF114" s="173">
        <f t="shared" si="5"/>
        <v>0</v>
      </c>
      <c r="BG114" s="173">
        <f t="shared" si="6"/>
        <v>0</v>
      </c>
      <c r="BH114" s="173">
        <f t="shared" si="7"/>
        <v>0</v>
      </c>
      <c r="BI114" s="173">
        <f t="shared" si="8"/>
        <v>0</v>
      </c>
      <c r="BJ114" s="13" t="s">
        <v>21</v>
      </c>
      <c r="BK114" s="173">
        <f t="shared" si="9"/>
        <v>0</v>
      </c>
      <c r="BL114" s="13" t="s">
        <v>129</v>
      </c>
      <c r="BM114" s="13" t="s">
        <v>233</v>
      </c>
    </row>
    <row r="115" spans="2:65" s="1" customFormat="1" ht="33.75" customHeight="1">
      <c r="B115" s="30"/>
      <c r="C115" s="162" t="s">
        <v>234</v>
      </c>
      <c r="D115" s="162" t="s">
        <v>124</v>
      </c>
      <c r="E115" s="163" t="s">
        <v>235</v>
      </c>
      <c r="F115" s="164" t="s">
        <v>236</v>
      </c>
      <c r="G115" s="165" t="s">
        <v>127</v>
      </c>
      <c r="H115" s="166">
        <v>1</v>
      </c>
      <c r="I115" s="167"/>
      <c r="J115" s="168">
        <f t="shared" si="0"/>
        <v>0</v>
      </c>
      <c r="K115" s="164" t="s">
        <v>128</v>
      </c>
      <c r="L115" s="34"/>
      <c r="M115" s="169" t="s">
        <v>1</v>
      </c>
      <c r="N115" s="170" t="s">
        <v>47</v>
      </c>
      <c r="O115" s="56"/>
      <c r="P115" s="171">
        <f t="shared" si="1"/>
        <v>0</v>
      </c>
      <c r="Q115" s="171">
        <v>0</v>
      </c>
      <c r="R115" s="171">
        <f t="shared" si="2"/>
        <v>0</v>
      </c>
      <c r="S115" s="171">
        <v>0</v>
      </c>
      <c r="T115" s="172">
        <f t="shared" si="3"/>
        <v>0</v>
      </c>
      <c r="AR115" s="13" t="s">
        <v>129</v>
      </c>
      <c r="AT115" s="13" t="s">
        <v>124</v>
      </c>
      <c r="AU115" s="13" t="s">
        <v>76</v>
      </c>
      <c r="AY115" s="13" t="s">
        <v>130</v>
      </c>
      <c r="BE115" s="173">
        <f t="shared" si="4"/>
        <v>0</v>
      </c>
      <c r="BF115" s="173">
        <f t="shared" si="5"/>
        <v>0</v>
      </c>
      <c r="BG115" s="173">
        <f t="shared" si="6"/>
        <v>0</v>
      </c>
      <c r="BH115" s="173">
        <f t="shared" si="7"/>
        <v>0</v>
      </c>
      <c r="BI115" s="173">
        <f t="shared" si="8"/>
        <v>0</v>
      </c>
      <c r="BJ115" s="13" t="s">
        <v>21</v>
      </c>
      <c r="BK115" s="173">
        <f t="shared" si="9"/>
        <v>0</v>
      </c>
      <c r="BL115" s="13" t="s">
        <v>129</v>
      </c>
      <c r="BM115" s="13" t="s">
        <v>237</v>
      </c>
    </row>
    <row r="116" spans="2:65" s="1" customFormat="1" ht="33.75" customHeight="1">
      <c r="B116" s="30"/>
      <c r="C116" s="162" t="s">
        <v>238</v>
      </c>
      <c r="D116" s="162" t="s">
        <v>124</v>
      </c>
      <c r="E116" s="163" t="s">
        <v>239</v>
      </c>
      <c r="F116" s="164" t="s">
        <v>240</v>
      </c>
      <c r="G116" s="165" t="s">
        <v>127</v>
      </c>
      <c r="H116" s="166">
        <v>5</v>
      </c>
      <c r="I116" s="167"/>
      <c r="J116" s="168">
        <f t="shared" si="0"/>
        <v>0</v>
      </c>
      <c r="K116" s="164" t="s">
        <v>128</v>
      </c>
      <c r="L116" s="34"/>
      <c r="M116" s="169" t="s">
        <v>1</v>
      </c>
      <c r="N116" s="170" t="s">
        <v>47</v>
      </c>
      <c r="O116" s="56"/>
      <c r="P116" s="171">
        <f t="shared" si="1"/>
        <v>0</v>
      </c>
      <c r="Q116" s="171">
        <v>0</v>
      </c>
      <c r="R116" s="171">
        <f t="shared" si="2"/>
        <v>0</v>
      </c>
      <c r="S116" s="171">
        <v>0</v>
      </c>
      <c r="T116" s="172">
        <f t="shared" si="3"/>
        <v>0</v>
      </c>
      <c r="AR116" s="13" t="s">
        <v>129</v>
      </c>
      <c r="AT116" s="13" t="s">
        <v>124</v>
      </c>
      <c r="AU116" s="13" t="s">
        <v>76</v>
      </c>
      <c r="AY116" s="13" t="s">
        <v>130</v>
      </c>
      <c r="BE116" s="173">
        <f t="shared" si="4"/>
        <v>0</v>
      </c>
      <c r="BF116" s="173">
        <f t="shared" si="5"/>
        <v>0</v>
      </c>
      <c r="BG116" s="173">
        <f t="shared" si="6"/>
        <v>0</v>
      </c>
      <c r="BH116" s="173">
        <f t="shared" si="7"/>
        <v>0</v>
      </c>
      <c r="BI116" s="173">
        <f t="shared" si="8"/>
        <v>0</v>
      </c>
      <c r="BJ116" s="13" t="s">
        <v>21</v>
      </c>
      <c r="BK116" s="173">
        <f t="shared" si="9"/>
        <v>0</v>
      </c>
      <c r="BL116" s="13" t="s">
        <v>129</v>
      </c>
      <c r="BM116" s="13" t="s">
        <v>241</v>
      </c>
    </row>
    <row r="117" spans="2:65" s="1" customFormat="1" ht="33.75" customHeight="1">
      <c r="B117" s="30"/>
      <c r="C117" s="162" t="s">
        <v>242</v>
      </c>
      <c r="D117" s="162" t="s">
        <v>124</v>
      </c>
      <c r="E117" s="163" t="s">
        <v>243</v>
      </c>
      <c r="F117" s="164" t="s">
        <v>244</v>
      </c>
      <c r="G117" s="165" t="s">
        <v>127</v>
      </c>
      <c r="H117" s="166">
        <v>2</v>
      </c>
      <c r="I117" s="167"/>
      <c r="J117" s="168">
        <f t="shared" si="0"/>
        <v>0</v>
      </c>
      <c r="K117" s="164" t="s">
        <v>128</v>
      </c>
      <c r="L117" s="34"/>
      <c r="M117" s="169" t="s">
        <v>1</v>
      </c>
      <c r="N117" s="170" t="s">
        <v>47</v>
      </c>
      <c r="O117" s="56"/>
      <c r="P117" s="171">
        <f t="shared" si="1"/>
        <v>0</v>
      </c>
      <c r="Q117" s="171">
        <v>0</v>
      </c>
      <c r="R117" s="171">
        <f t="shared" si="2"/>
        <v>0</v>
      </c>
      <c r="S117" s="171">
        <v>0</v>
      </c>
      <c r="T117" s="172">
        <f t="shared" si="3"/>
        <v>0</v>
      </c>
      <c r="AR117" s="13" t="s">
        <v>129</v>
      </c>
      <c r="AT117" s="13" t="s">
        <v>124</v>
      </c>
      <c r="AU117" s="13" t="s">
        <v>76</v>
      </c>
      <c r="AY117" s="13" t="s">
        <v>130</v>
      </c>
      <c r="BE117" s="173">
        <f t="shared" si="4"/>
        <v>0</v>
      </c>
      <c r="BF117" s="173">
        <f t="shared" si="5"/>
        <v>0</v>
      </c>
      <c r="BG117" s="173">
        <f t="shared" si="6"/>
        <v>0</v>
      </c>
      <c r="BH117" s="173">
        <f t="shared" si="7"/>
        <v>0</v>
      </c>
      <c r="BI117" s="173">
        <f t="shared" si="8"/>
        <v>0</v>
      </c>
      <c r="BJ117" s="13" t="s">
        <v>21</v>
      </c>
      <c r="BK117" s="173">
        <f t="shared" si="9"/>
        <v>0</v>
      </c>
      <c r="BL117" s="13" t="s">
        <v>129</v>
      </c>
      <c r="BM117" s="13" t="s">
        <v>245</v>
      </c>
    </row>
    <row r="118" spans="2:65" s="1" customFormat="1" ht="33.75" customHeight="1">
      <c r="B118" s="30"/>
      <c r="C118" s="162" t="s">
        <v>246</v>
      </c>
      <c r="D118" s="162" t="s">
        <v>124</v>
      </c>
      <c r="E118" s="163" t="s">
        <v>247</v>
      </c>
      <c r="F118" s="164" t="s">
        <v>248</v>
      </c>
      <c r="G118" s="165" t="s">
        <v>127</v>
      </c>
      <c r="H118" s="166">
        <v>5</v>
      </c>
      <c r="I118" s="167"/>
      <c r="J118" s="168">
        <f t="shared" si="0"/>
        <v>0</v>
      </c>
      <c r="K118" s="164" t="s">
        <v>128</v>
      </c>
      <c r="L118" s="34"/>
      <c r="M118" s="169" t="s">
        <v>1</v>
      </c>
      <c r="N118" s="170" t="s">
        <v>47</v>
      </c>
      <c r="O118" s="56"/>
      <c r="P118" s="171">
        <f t="shared" si="1"/>
        <v>0</v>
      </c>
      <c r="Q118" s="171">
        <v>0</v>
      </c>
      <c r="R118" s="171">
        <f t="shared" si="2"/>
        <v>0</v>
      </c>
      <c r="S118" s="171">
        <v>0</v>
      </c>
      <c r="T118" s="172">
        <f t="shared" si="3"/>
        <v>0</v>
      </c>
      <c r="AR118" s="13" t="s">
        <v>129</v>
      </c>
      <c r="AT118" s="13" t="s">
        <v>124</v>
      </c>
      <c r="AU118" s="13" t="s">
        <v>76</v>
      </c>
      <c r="AY118" s="13" t="s">
        <v>130</v>
      </c>
      <c r="BE118" s="173">
        <f t="shared" si="4"/>
        <v>0</v>
      </c>
      <c r="BF118" s="173">
        <f t="shared" si="5"/>
        <v>0</v>
      </c>
      <c r="BG118" s="173">
        <f t="shared" si="6"/>
        <v>0</v>
      </c>
      <c r="BH118" s="173">
        <f t="shared" si="7"/>
        <v>0</v>
      </c>
      <c r="BI118" s="173">
        <f t="shared" si="8"/>
        <v>0</v>
      </c>
      <c r="BJ118" s="13" t="s">
        <v>21</v>
      </c>
      <c r="BK118" s="173">
        <f t="shared" si="9"/>
        <v>0</v>
      </c>
      <c r="BL118" s="13" t="s">
        <v>129</v>
      </c>
      <c r="BM118" s="13" t="s">
        <v>249</v>
      </c>
    </row>
    <row r="119" spans="2:65" s="1" customFormat="1" ht="33.75" customHeight="1">
      <c r="B119" s="30"/>
      <c r="C119" s="162" t="s">
        <v>250</v>
      </c>
      <c r="D119" s="162" t="s">
        <v>124</v>
      </c>
      <c r="E119" s="163" t="s">
        <v>251</v>
      </c>
      <c r="F119" s="164" t="s">
        <v>252</v>
      </c>
      <c r="G119" s="165" t="s">
        <v>127</v>
      </c>
      <c r="H119" s="166">
        <v>5</v>
      </c>
      <c r="I119" s="167"/>
      <c r="J119" s="168">
        <f t="shared" si="0"/>
        <v>0</v>
      </c>
      <c r="K119" s="164" t="s">
        <v>128</v>
      </c>
      <c r="L119" s="34"/>
      <c r="M119" s="169" t="s">
        <v>1</v>
      </c>
      <c r="N119" s="170" t="s">
        <v>47</v>
      </c>
      <c r="O119" s="56"/>
      <c r="P119" s="171">
        <f t="shared" si="1"/>
        <v>0</v>
      </c>
      <c r="Q119" s="171">
        <v>0</v>
      </c>
      <c r="R119" s="171">
        <f t="shared" si="2"/>
        <v>0</v>
      </c>
      <c r="S119" s="171">
        <v>0</v>
      </c>
      <c r="T119" s="172">
        <f t="shared" si="3"/>
        <v>0</v>
      </c>
      <c r="AR119" s="13" t="s">
        <v>129</v>
      </c>
      <c r="AT119" s="13" t="s">
        <v>124</v>
      </c>
      <c r="AU119" s="13" t="s">
        <v>76</v>
      </c>
      <c r="AY119" s="13" t="s">
        <v>130</v>
      </c>
      <c r="BE119" s="173">
        <f t="shared" si="4"/>
        <v>0</v>
      </c>
      <c r="BF119" s="173">
        <f t="shared" si="5"/>
        <v>0</v>
      </c>
      <c r="BG119" s="173">
        <f t="shared" si="6"/>
        <v>0</v>
      </c>
      <c r="BH119" s="173">
        <f t="shared" si="7"/>
        <v>0</v>
      </c>
      <c r="BI119" s="173">
        <f t="shared" si="8"/>
        <v>0</v>
      </c>
      <c r="BJ119" s="13" t="s">
        <v>21</v>
      </c>
      <c r="BK119" s="173">
        <f t="shared" si="9"/>
        <v>0</v>
      </c>
      <c r="BL119" s="13" t="s">
        <v>129</v>
      </c>
      <c r="BM119" s="13" t="s">
        <v>253</v>
      </c>
    </row>
    <row r="120" spans="2:65" s="1" customFormat="1" ht="33.75" customHeight="1">
      <c r="B120" s="30"/>
      <c r="C120" s="162" t="s">
        <v>254</v>
      </c>
      <c r="D120" s="162" t="s">
        <v>124</v>
      </c>
      <c r="E120" s="163" t="s">
        <v>255</v>
      </c>
      <c r="F120" s="164" t="s">
        <v>256</v>
      </c>
      <c r="G120" s="165" t="s">
        <v>127</v>
      </c>
      <c r="H120" s="166">
        <v>2</v>
      </c>
      <c r="I120" s="167"/>
      <c r="J120" s="168">
        <f t="shared" si="0"/>
        <v>0</v>
      </c>
      <c r="K120" s="164" t="s">
        <v>128</v>
      </c>
      <c r="L120" s="34"/>
      <c r="M120" s="169" t="s">
        <v>1</v>
      </c>
      <c r="N120" s="170" t="s">
        <v>47</v>
      </c>
      <c r="O120" s="56"/>
      <c r="P120" s="171">
        <f t="shared" si="1"/>
        <v>0</v>
      </c>
      <c r="Q120" s="171">
        <v>0</v>
      </c>
      <c r="R120" s="171">
        <f t="shared" si="2"/>
        <v>0</v>
      </c>
      <c r="S120" s="171">
        <v>0</v>
      </c>
      <c r="T120" s="172">
        <f t="shared" si="3"/>
        <v>0</v>
      </c>
      <c r="AR120" s="13" t="s">
        <v>129</v>
      </c>
      <c r="AT120" s="13" t="s">
        <v>124</v>
      </c>
      <c r="AU120" s="13" t="s">
        <v>76</v>
      </c>
      <c r="AY120" s="13" t="s">
        <v>130</v>
      </c>
      <c r="BE120" s="173">
        <f t="shared" si="4"/>
        <v>0</v>
      </c>
      <c r="BF120" s="173">
        <f t="shared" si="5"/>
        <v>0</v>
      </c>
      <c r="BG120" s="173">
        <f t="shared" si="6"/>
        <v>0</v>
      </c>
      <c r="BH120" s="173">
        <f t="shared" si="7"/>
        <v>0</v>
      </c>
      <c r="BI120" s="173">
        <f t="shared" si="8"/>
        <v>0</v>
      </c>
      <c r="BJ120" s="13" t="s">
        <v>21</v>
      </c>
      <c r="BK120" s="173">
        <f t="shared" si="9"/>
        <v>0</v>
      </c>
      <c r="BL120" s="13" t="s">
        <v>129</v>
      </c>
      <c r="BM120" s="13" t="s">
        <v>257</v>
      </c>
    </row>
    <row r="121" spans="2:65" s="1" customFormat="1" ht="33.75" customHeight="1">
      <c r="B121" s="30"/>
      <c r="C121" s="162" t="s">
        <v>258</v>
      </c>
      <c r="D121" s="162" t="s">
        <v>124</v>
      </c>
      <c r="E121" s="163" t="s">
        <v>259</v>
      </c>
      <c r="F121" s="164" t="s">
        <v>260</v>
      </c>
      <c r="G121" s="165" t="s">
        <v>127</v>
      </c>
      <c r="H121" s="166">
        <v>5</v>
      </c>
      <c r="I121" s="167"/>
      <c r="J121" s="168">
        <f t="shared" ref="J121:J152" si="10">ROUND(I121*H121,2)</f>
        <v>0</v>
      </c>
      <c r="K121" s="164" t="s">
        <v>128</v>
      </c>
      <c r="L121" s="34"/>
      <c r="M121" s="169" t="s">
        <v>1</v>
      </c>
      <c r="N121" s="170" t="s">
        <v>47</v>
      </c>
      <c r="O121" s="56"/>
      <c r="P121" s="171">
        <f t="shared" ref="P121:P152" si="11">O121*H121</f>
        <v>0</v>
      </c>
      <c r="Q121" s="171">
        <v>0</v>
      </c>
      <c r="R121" s="171">
        <f t="shared" ref="R121:R152" si="12">Q121*H121</f>
        <v>0</v>
      </c>
      <c r="S121" s="171">
        <v>0</v>
      </c>
      <c r="T121" s="172">
        <f t="shared" ref="T121:T152" si="13">S121*H121</f>
        <v>0</v>
      </c>
      <c r="AR121" s="13" t="s">
        <v>129</v>
      </c>
      <c r="AT121" s="13" t="s">
        <v>124</v>
      </c>
      <c r="AU121" s="13" t="s">
        <v>76</v>
      </c>
      <c r="AY121" s="13" t="s">
        <v>130</v>
      </c>
      <c r="BE121" s="173">
        <f t="shared" ref="BE121:BE152" si="14">IF(N121="základní",J121,0)</f>
        <v>0</v>
      </c>
      <c r="BF121" s="173">
        <f t="shared" ref="BF121:BF152" si="15">IF(N121="snížená",J121,0)</f>
        <v>0</v>
      </c>
      <c r="BG121" s="173">
        <f t="shared" ref="BG121:BG152" si="16">IF(N121="zákl. přenesená",J121,0)</f>
        <v>0</v>
      </c>
      <c r="BH121" s="173">
        <f t="shared" ref="BH121:BH152" si="17">IF(N121="sníž. přenesená",J121,0)</f>
        <v>0</v>
      </c>
      <c r="BI121" s="173">
        <f t="shared" ref="BI121:BI152" si="18">IF(N121="nulová",J121,0)</f>
        <v>0</v>
      </c>
      <c r="BJ121" s="13" t="s">
        <v>21</v>
      </c>
      <c r="BK121" s="173">
        <f t="shared" ref="BK121:BK152" si="19">ROUND(I121*H121,2)</f>
        <v>0</v>
      </c>
      <c r="BL121" s="13" t="s">
        <v>129</v>
      </c>
      <c r="BM121" s="13" t="s">
        <v>261</v>
      </c>
    </row>
    <row r="122" spans="2:65" s="1" customFormat="1" ht="33.75" customHeight="1">
      <c r="B122" s="30"/>
      <c r="C122" s="162" t="s">
        <v>262</v>
      </c>
      <c r="D122" s="162" t="s">
        <v>124</v>
      </c>
      <c r="E122" s="163" t="s">
        <v>263</v>
      </c>
      <c r="F122" s="164" t="s">
        <v>264</v>
      </c>
      <c r="G122" s="165" t="s">
        <v>127</v>
      </c>
      <c r="H122" s="166">
        <v>5</v>
      </c>
      <c r="I122" s="167"/>
      <c r="J122" s="168">
        <f t="shared" si="10"/>
        <v>0</v>
      </c>
      <c r="K122" s="164" t="s">
        <v>128</v>
      </c>
      <c r="L122" s="34"/>
      <c r="M122" s="169" t="s">
        <v>1</v>
      </c>
      <c r="N122" s="170" t="s">
        <v>47</v>
      </c>
      <c r="O122" s="56"/>
      <c r="P122" s="171">
        <f t="shared" si="11"/>
        <v>0</v>
      </c>
      <c r="Q122" s="171">
        <v>0</v>
      </c>
      <c r="R122" s="171">
        <f t="shared" si="12"/>
        <v>0</v>
      </c>
      <c r="S122" s="171">
        <v>0</v>
      </c>
      <c r="T122" s="172">
        <f t="shared" si="13"/>
        <v>0</v>
      </c>
      <c r="AR122" s="13" t="s">
        <v>129</v>
      </c>
      <c r="AT122" s="13" t="s">
        <v>124</v>
      </c>
      <c r="AU122" s="13" t="s">
        <v>76</v>
      </c>
      <c r="AY122" s="13" t="s">
        <v>130</v>
      </c>
      <c r="BE122" s="173">
        <f t="shared" si="14"/>
        <v>0</v>
      </c>
      <c r="BF122" s="173">
        <f t="shared" si="15"/>
        <v>0</v>
      </c>
      <c r="BG122" s="173">
        <f t="shared" si="16"/>
        <v>0</v>
      </c>
      <c r="BH122" s="173">
        <f t="shared" si="17"/>
        <v>0</v>
      </c>
      <c r="BI122" s="173">
        <f t="shared" si="18"/>
        <v>0</v>
      </c>
      <c r="BJ122" s="13" t="s">
        <v>21</v>
      </c>
      <c r="BK122" s="173">
        <f t="shared" si="19"/>
        <v>0</v>
      </c>
      <c r="BL122" s="13" t="s">
        <v>129</v>
      </c>
      <c r="BM122" s="13" t="s">
        <v>265</v>
      </c>
    </row>
    <row r="123" spans="2:65" s="1" customFormat="1" ht="33.75" customHeight="1">
      <c r="B123" s="30"/>
      <c r="C123" s="162" t="s">
        <v>266</v>
      </c>
      <c r="D123" s="162" t="s">
        <v>124</v>
      </c>
      <c r="E123" s="163" t="s">
        <v>267</v>
      </c>
      <c r="F123" s="164" t="s">
        <v>268</v>
      </c>
      <c r="G123" s="165" t="s">
        <v>127</v>
      </c>
      <c r="H123" s="166">
        <v>2</v>
      </c>
      <c r="I123" s="167"/>
      <c r="J123" s="168">
        <f t="shared" si="10"/>
        <v>0</v>
      </c>
      <c r="K123" s="164" t="s">
        <v>128</v>
      </c>
      <c r="L123" s="34"/>
      <c r="M123" s="169" t="s">
        <v>1</v>
      </c>
      <c r="N123" s="170" t="s">
        <v>47</v>
      </c>
      <c r="O123" s="56"/>
      <c r="P123" s="171">
        <f t="shared" si="11"/>
        <v>0</v>
      </c>
      <c r="Q123" s="171">
        <v>0</v>
      </c>
      <c r="R123" s="171">
        <f t="shared" si="12"/>
        <v>0</v>
      </c>
      <c r="S123" s="171">
        <v>0</v>
      </c>
      <c r="T123" s="172">
        <f t="shared" si="13"/>
        <v>0</v>
      </c>
      <c r="AR123" s="13" t="s">
        <v>129</v>
      </c>
      <c r="AT123" s="13" t="s">
        <v>124</v>
      </c>
      <c r="AU123" s="13" t="s">
        <v>76</v>
      </c>
      <c r="AY123" s="13" t="s">
        <v>130</v>
      </c>
      <c r="BE123" s="173">
        <f t="shared" si="14"/>
        <v>0</v>
      </c>
      <c r="BF123" s="173">
        <f t="shared" si="15"/>
        <v>0</v>
      </c>
      <c r="BG123" s="173">
        <f t="shared" si="16"/>
        <v>0</v>
      </c>
      <c r="BH123" s="173">
        <f t="shared" si="17"/>
        <v>0</v>
      </c>
      <c r="BI123" s="173">
        <f t="shared" si="18"/>
        <v>0</v>
      </c>
      <c r="BJ123" s="13" t="s">
        <v>21</v>
      </c>
      <c r="BK123" s="173">
        <f t="shared" si="19"/>
        <v>0</v>
      </c>
      <c r="BL123" s="13" t="s">
        <v>129</v>
      </c>
      <c r="BM123" s="13" t="s">
        <v>269</v>
      </c>
    </row>
    <row r="124" spans="2:65" s="1" customFormat="1" ht="33.75" customHeight="1">
      <c r="B124" s="30"/>
      <c r="C124" s="162" t="s">
        <v>270</v>
      </c>
      <c r="D124" s="162" t="s">
        <v>124</v>
      </c>
      <c r="E124" s="163" t="s">
        <v>271</v>
      </c>
      <c r="F124" s="164" t="s">
        <v>272</v>
      </c>
      <c r="G124" s="165" t="s">
        <v>127</v>
      </c>
      <c r="H124" s="166">
        <v>10</v>
      </c>
      <c r="I124" s="167"/>
      <c r="J124" s="168">
        <f t="shared" si="10"/>
        <v>0</v>
      </c>
      <c r="K124" s="164" t="s">
        <v>128</v>
      </c>
      <c r="L124" s="34"/>
      <c r="M124" s="169" t="s">
        <v>1</v>
      </c>
      <c r="N124" s="170" t="s">
        <v>47</v>
      </c>
      <c r="O124" s="56"/>
      <c r="P124" s="171">
        <f t="shared" si="11"/>
        <v>0</v>
      </c>
      <c r="Q124" s="171">
        <v>0</v>
      </c>
      <c r="R124" s="171">
        <f t="shared" si="12"/>
        <v>0</v>
      </c>
      <c r="S124" s="171">
        <v>0</v>
      </c>
      <c r="T124" s="172">
        <f t="shared" si="13"/>
        <v>0</v>
      </c>
      <c r="AR124" s="13" t="s">
        <v>129</v>
      </c>
      <c r="AT124" s="13" t="s">
        <v>124</v>
      </c>
      <c r="AU124" s="13" t="s">
        <v>76</v>
      </c>
      <c r="AY124" s="13" t="s">
        <v>130</v>
      </c>
      <c r="BE124" s="173">
        <f t="shared" si="14"/>
        <v>0</v>
      </c>
      <c r="BF124" s="173">
        <f t="shared" si="15"/>
        <v>0</v>
      </c>
      <c r="BG124" s="173">
        <f t="shared" si="16"/>
        <v>0</v>
      </c>
      <c r="BH124" s="173">
        <f t="shared" si="17"/>
        <v>0</v>
      </c>
      <c r="BI124" s="173">
        <f t="shared" si="18"/>
        <v>0</v>
      </c>
      <c r="BJ124" s="13" t="s">
        <v>21</v>
      </c>
      <c r="BK124" s="173">
        <f t="shared" si="19"/>
        <v>0</v>
      </c>
      <c r="BL124" s="13" t="s">
        <v>129</v>
      </c>
      <c r="BM124" s="13" t="s">
        <v>273</v>
      </c>
    </row>
    <row r="125" spans="2:65" s="1" customFormat="1" ht="33.75" customHeight="1">
      <c r="B125" s="30"/>
      <c r="C125" s="162" t="s">
        <v>274</v>
      </c>
      <c r="D125" s="162" t="s">
        <v>124</v>
      </c>
      <c r="E125" s="163" t="s">
        <v>275</v>
      </c>
      <c r="F125" s="164" t="s">
        <v>276</v>
      </c>
      <c r="G125" s="165" t="s">
        <v>127</v>
      </c>
      <c r="H125" s="166">
        <v>1</v>
      </c>
      <c r="I125" s="167"/>
      <c r="J125" s="168">
        <f t="shared" si="10"/>
        <v>0</v>
      </c>
      <c r="K125" s="164" t="s">
        <v>128</v>
      </c>
      <c r="L125" s="34"/>
      <c r="M125" s="169" t="s">
        <v>1</v>
      </c>
      <c r="N125" s="170" t="s">
        <v>47</v>
      </c>
      <c r="O125" s="56"/>
      <c r="P125" s="171">
        <f t="shared" si="11"/>
        <v>0</v>
      </c>
      <c r="Q125" s="171">
        <v>0</v>
      </c>
      <c r="R125" s="171">
        <f t="shared" si="12"/>
        <v>0</v>
      </c>
      <c r="S125" s="171">
        <v>0</v>
      </c>
      <c r="T125" s="172">
        <f t="shared" si="13"/>
        <v>0</v>
      </c>
      <c r="AR125" s="13" t="s">
        <v>129</v>
      </c>
      <c r="AT125" s="13" t="s">
        <v>124</v>
      </c>
      <c r="AU125" s="13" t="s">
        <v>76</v>
      </c>
      <c r="AY125" s="13" t="s">
        <v>130</v>
      </c>
      <c r="BE125" s="173">
        <f t="shared" si="14"/>
        <v>0</v>
      </c>
      <c r="BF125" s="173">
        <f t="shared" si="15"/>
        <v>0</v>
      </c>
      <c r="BG125" s="173">
        <f t="shared" si="16"/>
        <v>0</v>
      </c>
      <c r="BH125" s="173">
        <f t="shared" si="17"/>
        <v>0</v>
      </c>
      <c r="BI125" s="173">
        <f t="shared" si="18"/>
        <v>0</v>
      </c>
      <c r="BJ125" s="13" t="s">
        <v>21</v>
      </c>
      <c r="BK125" s="173">
        <f t="shared" si="19"/>
        <v>0</v>
      </c>
      <c r="BL125" s="13" t="s">
        <v>129</v>
      </c>
      <c r="BM125" s="13" t="s">
        <v>277</v>
      </c>
    </row>
    <row r="126" spans="2:65" s="1" customFormat="1" ht="22.5" customHeight="1">
      <c r="B126" s="30"/>
      <c r="C126" s="162" t="s">
        <v>278</v>
      </c>
      <c r="D126" s="162" t="s">
        <v>124</v>
      </c>
      <c r="E126" s="163" t="s">
        <v>279</v>
      </c>
      <c r="F126" s="164" t="s">
        <v>280</v>
      </c>
      <c r="G126" s="165" t="s">
        <v>127</v>
      </c>
      <c r="H126" s="166">
        <v>4</v>
      </c>
      <c r="I126" s="167"/>
      <c r="J126" s="168">
        <f t="shared" si="10"/>
        <v>0</v>
      </c>
      <c r="K126" s="164" t="s">
        <v>128</v>
      </c>
      <c r="L126" s="34"/>
      <c r="M126" s="169" t="s">
        <v>1</v>
      </c>
      <c r="N126" s="170" t="s">
        <v>47</v>
      </c>
      <c r="O126" s="56"/>
      <c r="P126" s="171">
        <f t="shared" si="11"/>
        <v>0</v>
      </c>
      <c r="Q126" s="171">
        <v>0</v>
      </c>
      <c r="R126" s="171">
        <f t="shared" si="12"/>
        <v>0</v>
      </c>
      <c r="S126" s="171">
        <v>0</v>
      </c>
      <c r="T126" s="172">
        <f t="shared" si="13"/>
        <v>0</v>
      </c>
      <c r="AR126" s="13" t="s">
        <v>129</v>
      </c>
      <c r="AT126" s="13" t="s">
        <v>124</v>
      </c>
      <c r="AU126" s="13" t="s">
        <v>76</v>
      </c>
      <c r="AY126" s="13" t="s">
        <v>130</v>
      </c>
      <c r="BE126" s="173">
        <f t="shared" si="14"/>
        <v>0</v>
      </c>
      <c r="BF126" s="173">
        <f t="shared" si="15"/>
        <v>0</v>
      </c>
      <c r="BG126" s="173">
        <f t="shared" si="16"/>
        <v>0</v>
      </c>
      <c r="BH126" s="173">
        <f t="shared" si="17"/>
        <v>0</v>
      </c>
      <c r="BI126" s="173">
        <f t="shared" si="18"/>
        <v>0</v>
      </c>
      <c r="BJ126" s="13" t="s">
        <v>21</v>
      </c>
      <c r="BK126" s="173">
        <f t="shared" si="19"/>
        <v>0</v>
      </c>
      <c r="BL126" s="13" t="s">
        <v>129</v>
      </c>
      <c r="BM126" s="13" t="s">
        <v>281</v>
      </c>
    </row>
    <row r="127" spans="2:65" s="1" customFormat="1" ht="22.5" customHeight="1">
      <c r="B127" s="30"/>
      <c r="C127" s="162" t="s">
        <v>282</v>
      </c>
      <c r="D127" s="162" t="s">
        <v>124</v>
      </c>
      <c r="E127" s="163" t="s">
        <v>283</v>
      </c>
      <c r="F127" s="164" t="s">
        <v>284</v>
      </c>
      <c r="G127" s="165" t="s">
        <v>159</v>
      </c>
      <c r="H127" s="166">
        <v>161.80000000000001</v>
      </c>
      <c r="I127" s="167"/>
      <c r="J127" s="168">
        <f t="shared" si="10"/>
        <v>0</v>
      </c>
      <c r="K127" s="164" t="s">
        <v>128</v>
      </c>
      <c r="L127" s="34"/>
      <c r="M127" s="169" t="s">
        <v>1</v>
      </c>
      <c r="N127" s="170" t="s">
        <v>47</v>
      </c>
      <c r="O127" s="56"/>
      <c r="P127" s="171">
        <f t="shared" si="11"/>
        <v>0</v>
      </c>
      <c r="Q127" s="171">
        <v>0</v>
      </c>
      <c r="R127" s="171">
        <f t="shared" si="12"/>
        <v>0</v>
      </c>
      <c r="S127" s="171">
        <v>0</v>
      </c>
      <c r="T127" s="172">
        <f t="shared" si="13"/>
        <v>0</v>
      </c>
      <c r="AR127" s="13" t="s">
        <v>129</v>
      </c>
      <c r="AT127" s="13" t="s">
        <v>124</v>
      </c>
      <c r="AU127" s="13" t="s">
        <v>76</v>
      </c>
      <c r="AY127" s="13" t="s">
        <v>130</v>
      </c>
      <c r="BE127" s="173">
        <f t="shared" si="14"/>
        <v>0</v>
      </c>
      <c r="BF127" s="173">
        <f t="shared" si="15"/>
        <v>0</v>
      </c>
      <c r="BG127" s="173">
        <f t="shared" si="16"/>
        <v>0</v>
      </c>
      <c r="BH127" s="173">
        <f t="shared" si="17"/>
        <v>0</v>
      </c>
      <c r="BI127" s="173">
        <f t="shared" si="18"/>
        <v>0</v>
      </c>
      <c r="BJ127" s="13" t="s">
        <v>21</v>
      </c>
      <c r="BK127" s="173">
        <f t="shared" si="19"/>
        <v>0</v>
      </c>
      <c r="BL127" s="13" t="s">
        <v>129</v>
      </c>
      <c r="BM127" s="13" t="s">
        <v>285</v>
      </c>
    </row>
    <row r="128" spans="2:65" s="1" customFormat="1" ht="45" customHeight="1">
      <c r="B128" s="30"/>
      <c r="C128" s="162" t="s">
        <v>286</v>
      </c>
      <c r="D128" s="162" t="s">
        <v>124</v>
      </c>
      <c r="E128" s="163" t="s">
        <v>287</v>
      </c>
      <c r="F128" s="164" t="s">
        <v>288</v>
      </c>
      <c r="G128" s="165" t="s">
        <v>127</v>
      </c>
      <c r="H128" s="166">
        <v>5</v>
      </c>
      <c r="I128" s="167"/>
      <c r="J128" s="168">
        <f t="shared" si="10"/>
        <v>0</v>
      </c>
      <c r="K128" s="164" t="s">
        <v>128</v>
      </c>
      <c r="L128" s="34"/>
      <c r="M128" s="169" t="s">
        <v>1</v>
      </c>
      <c r="N128" s="170" t="s">
        <v>47</v>
      </c>
      <c r="O128" s="56"/>
      <c r="P128" s="171">
        <f t="shared" si="11"/>
        <v>0</v>
      </c>
      <c r="Q128" s="171">
        <v>0</v>
      </c>
      <c r="R128" s="171">
        <f t="shared" si="12"/>
        <v>0</v>
      </c>
      <c r="S128" s="171">
        <v>0</v>
      </c>
      <c r="T128" s="172">
        <f t="shared" si="13"/>
        <v>0</v>
      </c>
      <c r="AR128" s="13" t="s">
        <v>129</v>
      </c>
      <c r="AT128" s="13" t="s">
        <v>124</v>
      </c>
      <c r="AU128" s="13" t="s">
        <v>76</v>
      </c>
      <c r="AY128" s="13" t="s">
        <v>130</v>
      </c>
      <c r="BE128" s="173">
        <f t="shared" si="14"/>
        <v>0</v>
      </c>
      <c r="BF128" s="173">
        <f t="shared" si="15"/>
        <v>0</v>
      </c>
      <c r="BG128" s="173">
        <f t="shared" si="16"/>
        <v>0</v>
      </c>
      <c r="BH128" s="173">
        <f t="shared" si="17"/>
        <v>0</v>
      </c>
      <c r="BI128" s="173">
        <f t="shared" si="18"/>
        <v>0</v>
      </c>
      <c r="BJ128" s="13" t="s">
        <v>21</v>
      </c>
      <c r="BK128" s="173">
        <f t="shared" si="19"/>
        <v>0</v>
      </c>
      <c r="BL128" s="13" t="s">
        <v>129</v>
      </c>
      <c r="BM128" s="13" t="s">
        <v>289</v>
      </c>
    </row>
    <row r="129" spans="2:65" s="1" customFormat="1" ht="45" customHeight="1">
      <c r="B129" s="30"/>
      <c r="C129" s="162" t="s">
        <v>290</v>
      </c>
      <c r="D129" s="162" t="s">
        <v>124</v>
      </c>
      <c r="E129" s="163" t="s">
        <v>291</v>
      </c>
      <c r="F129" s="164" t="s">
        <v>292</v>
      </c>
      <c r="G129" s="165" t="s">
        <v>127</v>
      </c>
      <c r="H129" s="166">
        <v>1</v>
      </c>
      <c r="I129" s="167"/>
      <c r="J129" s="168">
        <f t="shared" si="10"/>
        <v>0</v>
      </c>
      <c r="K129" s="164" t="s">
        <v>128</v>
      </c>
      <c r="L129" s="34"/>
      <c r="M129" s="169" t="s">
        <v>1</v>
      </c>
      <c r="N129" s="170" t="s">
        <v>47</v>
      </c>
      <c r="O129" s="56"/>
      <c r="P129" s="171">
        <f t="shared" si="11"/>
        <v>0</v>
      </c>
      <c r="Q129" s="171">
        <v>0</v>
      </c>
      <c r="R129" s="171">
        <f t="shared" si="12"/>
        <v>0</v>
      </c>
      <c r="S129" s="171">
        <v>0</v>
      </c>
      <c r="T129" s="172">
        <f t="shared" si="13"/>
        <v>0</v>
      </c>
      <c r="AR129" s="13" t="s">
        <v>129</v>
      </c>
      <c r="AT129" s="13" t="s">
        <v>124</v>
      </c>
      <c r="AU129" s="13" t="s">
        <v>76</v>
      </c>
      <c r="AY129" s="13" t="s">
        <v>130</v>
      </c>
      <c r="BE129" s="173">
        <f t="shared" si="14"/>
        <v>0</v>
      </c>
      <c r="BF129" s="173">
        <f t="shared" si="15"/>
        <v>0</v>
      </c>
      <c r="BG129" s="173">
        <f t="shared" si="16"/>
        <v>0</v>
      </c>
      <c r="BH129" s="173">
        <f t="shared" si="17"/>
        <v>0</v>
      </c>
      <c r="BI129" s="173">
        <f t="shared" si="18"/>
        <v>0</v>
      </c>
      <c r="BJ129" s="13" t="s">
        <v>21</v>
      </c>
      <c r="BK129" s="173">
        <f t="shared" si="19"/>
        <v>0</v>
      </c>
      <c r="BL129" s="13" t="s">
        <v>129</v>
      </c>
      <c r="BM129" s="13" t="s">
        <v>293</v>
      </c>
    </row>
    <row r="130" spans="2:65" s="1" customFormat="1" ht="45" customHeight="1">
      <c r="B130" s="30"/>
      <c r="C130" s="162" t="s">
        <v>294</v>
      </c>
      <c r="D130" s="162" t="s">
        <v>124</v>
      </c>
      <c r="E130" s="163" t="s">
        <v>295</v>
      </c>
      <c r="F130" s="164" t="s">
        <v>296</v>
      </c>
      <c r="G130" s="165" t="s">
        <v>127</v>
      </c>
      <c r="H130" s="166">
        <v>2</v>
      </c>
      <c r="I130" s="167"/>
      <c r="J130" s="168">
        <f t="shared" si="10"/>
        <v>0</v>
      </c>
      <c r="K130" s="164" t="s">
        <v>128</v>
      </c>
      <c r="L130" s="34"/>
      <c r="M130" s="169" t="s">
        <v>1</v>
      </c>
      <c r="N130" s="170" t="s">
        <v>47</v>
      </c>
      <c r="O130" s="56"/>
      <c r="P130" s="171">
        <f t="shared" si="11"/>
        <v>0</v>
      </c>
      <c r="Q130" s="171">
        <v>0</v>
      </c>
      <c r="R130" s="171">
        <f t="shared" si="12"/>
        <v>0</v>
      </c>
      <c r="S130" s="171">
        <v>0</v>
      </c>
      <c r="T130" s="172">
        <f t="shared" si="13"/>
        <v>0</v>
      </c>
      <c r="AR130" s="13" t="s">
        <v>129</v>
      </c>
      <c r="AT130" s="13" t="s">
        <v>124</v>
      </c>
      <c r="AU130" s="13" t="s">
        <v>76</v>
      </c>
      <c r="AY130" s="13" t="s">
        <v>130</v>
      </c>
      <c r="BE130" s="173">
        <f t="shared" si="14"/>
        <v>0</v>
      </c>
      <c r="BF130" s="173">
        <f t="shared" si="15"/>
        <v>0</v>
      </c>
      <c r="BG130" s="173">
        <f t="shared" si="16"/>
        <v>0</v>
      </c>
      <c r="BH130" s="173">
        <f t="shared" si="17"/>
        <v>0</v>
      </c>
      <c r="BI130" s="173">
        <f t="shared" si="18"/>
        <v>0</v>
      </c>
      <c r="BJ130" s="13" t="s">
        <v>21</v>
      </c>
      <c r="BK130" s="173">
        <f t="shared" si="19"/>
        <v>0</v>
      </c>
      <c r="BL130" s="13" t="s">
        <v>129</v>
      </c>
      <c r="BM130" s="13" t="s">
        <v>297</v>
      </c>
    </row>
    <row r="131" spans="2:65" s="1" customFormat="1" ht="45" customHeight="1">
      <c r="B131" s="30"/>
      <c r="C131" s="162" t="s">
        <v>298</v>
      </c>
      <c r="D131" s="162" t="s">
        <v>124</v>
      </c>
      <c r="E131" s="163" t="s">
        <v>299</v>
      </c>
      <c r="F131" s="164" t="s">
        <v>300</v>
      </c>
      <c r="G131" s="165" t="s">
        <v>127</v>
      </c>
      <c r="H131" s="166">
        <v>2</v>
      </c>
      <c r="I131" s="167"/>
      <c r="J131" s="168">
        <f t="shared" si="10"/>
        <v>0</v>
      </c>
      <c r="K131" s="164" t="s">
        <v>128</v>
      </c>
      <c r="L131" s="34"/>
      <c r="M131" s="169" t="s">
        <v>1</v>
      </c>
      <c r="N131" s="170" t="s">
        <v>47</v>
      </c>
      <c r="O131" s="56"/>
      <c r="P131" s="171">
        <f t="shared" si="11"/>
        <v>0</v>
      </c>
      <c r="Q131" s="171">
        <v>0</v>
      </c>
      <c r="R131" s="171">
        <f t="shared" si="12"/>
        <v>0</v>
      </c>
      <c r="S131" s="171">
        <v>0</v>
      </c>
      <c r="T131" s="172">
        <f t="shared" si="13"/>
        <v>0</v>
      </c>
      <c r="AR131" s="13" t="s">
        <v>129</v>
      </c>
      <c r="AT131" s="13" t="s">
        <v>124</v>
      </c>
      <c r="AU131" s="13" t="s">
        <v>76</v>
      </c>
      <c r="AY131" s="13" t="s">
        <v>130</v>
      </c>
      <c r="BE131" s="173">
        <f t="shared" si="14"/>
        <v>0</v>
      </c>
      <c r="BF131" s="173">
        <f t="shared" si="15"/>
        <v>0</v>
      </c>
      <c r="BG131" s="173">
        <f t="shared" si="16"/>
        <v>0</v>
      </c>
      <c r="BH131" s="173">
        <f t="shared" si="17"/>
        <v>0</v>
      </c>
      <c r="BI131" s="173">
        <f t="shared" si="18"/>
        <v>0</v>
      </c>
      <c r="BJ131" s="13" t="s">
        <v>21</v>
      </c>
      <c r="BK131" s="173">
        <f t="shared" si="19"/>
        <v>0</v>
      </c>
      <c r="BL131" s="13" t="s">
        <v>129</v>
      </c>
      <c r="BM131" s="13" t="s">
        <v>301</v>
      </c>
    </row>
    <row r="132" spans="2:65" s="1" customFormat="1" ht="45" customHeight="1">
      <c r="B132" s="30"/>
      <c r="C132" s="162" t="s">
        <v>302</v>
      </c>
      <c r="D132" s="162" t="s">
        <v>124</v>
      </c>
      <c r="E132" s="163" t="s">
        <v>303</v>
      </c>
      <c r="F132" s="164" t="s">
        <v>304</v>
      </c>
      <c r="G132" s="165" t="s">
        <v>127</v>
      </c>
      <c r="H132" s="166">
        <v>1</v>
      </c>
      <c r="I132" s="167"/>
      <c r="J132" s="168">
        <f t="shared" si="10"/>
        <v>0</v>
      </c>
      <c r="K132" s="164" t="s">
        <v>128</v>
      </c>
      <c r="L132" s="34"/>
      <c r="M132" s="169" t="s">
        <v>1</v>
      </c>
      <c r="N132" s="170" t="s">
        <v>47</v>
      </c>
      <c r="O132" s="56"/>
      <c r="P132" s="171">
        <f t="shared" si="11"/>
        <v>0</v>
      </c>
      <c r="Q132" s="171">
        <v>0</v>
      </c>
      <c r="R132" s="171">
        <f t="shared" si="12"/>
        <v>0</v>
      </c>
      <c r="S132" s="171">
        <v>0</v>
      </c>
      <c r="T132" s="172">
        <f t="shared" si="13"/>
        <v>0</v>
      </c>
      <c r="AR132" s="13" t="s">
        <v>129</v>
      </c>
      <c r="AT132" s="13" t="s">
        <v>124</v>
      </c>
      <c r="AU132" s="13" t="s">
        <v>76</v>
      </c>
      <c r="AY132" s="13" t="s">
        <v>130</v>
      </c>
      <c r="BE132" s="173">
        <f t="shared" si="14"/>
        <v>0</v>
      </c>
      <c r="BF132" s="173">
        <f t="shared" si="15"/>
        <v>0</v>
      </c>
      <c r="BG132" s="173">
        <f t="shared" si="16"/>
        <v>0</v>
      </c>
      <c r="BH132" s="173">
        <f t="shared" si="17"/>
        <v>0</v>
      </c>
      <c r="BI132" s="173">
        <f t="shared" si="18"/>
        <v>0</v>
      </c>
      <c r="BJ132" s="13" t="s">
        <v>21</v>
      </c>
      <c r="BK132" s="173">
        <f t="shared" si="19"/>
        <v>0</v>
      </c>
      <c r="BL132" s="13" t="s">
        <v>129</v>
      </c>
      <c r="BM132" s="13" t="s">
        <v>305</v>
      </c>
    </row>
    <row r="133" spans="2:65" s="1" customFormat="1" ht="45" customHeight="1">
      <c r="B133" s="30"/>
      <c r="C133" s="162" t="s">
        <v>306</v>
      </c>
      <c r="D133" s="162" t="s">
        <v>124</v>
      </c>
      <c r="E133" s="163" t="s">
        <v>307</v>
      </c>
      <c r="F133" s="164" t="s">
        <v>308</v>
      </c>
      <c r="G133" s="165" t="s">
        <v>127</v>
      </c>
      <c r="H133" s="166">
        <v>1</v>
      </c>
      <c r="I133" s="167"/>
      <c r="J133" s="168">
        <f t="shared" si="10"/>
        <v>0</v>
      </c>
      <c r="K133" s="164" t="s">
        <v>128</v>
      </c>
      <c r="L133" s="34"/>
      <c r="M133" s="169" t="s">
        <v>1</v>
      </c>
      <c r="N133" s="170" t="s">
        <v>47</v>
      </c>
      <c r="O133" s="56"/>
      <c r="P133" s="171">
        <f t="shared" si="11"/>
        <v>0</v>
      </c>
      <c r="Q133" s="171">
        <v>0</v>
      </c>
      <c r="R133" s="171">
        <f t="shared" si="12"/>
        <v>0</v>
      </c>
      <c r="S133" s="171">
        <v>0</v>
      </c>
      <c r="T133" s="172">
        <f t="shared" si="13"/>
        <v>0</v>
      </c>
      <c r="AR133" s="13" t="s">
        <v>129</v>
      </c>
      <c r="AT133" s="13" t="s">
        <v>124</v>
      </c>
      <c r="AU133" s="13" t="s">
        <v>76</v>
      </c>
      <c r="AY133" s="13" t="s">
        <v>130</v>
      </c>
      <c r="BE133" s="173">
        <f t="shared" si="14"/>
        <v>0</v>
      </c>
      <c r="BF133" s="173">
        <f t="shared" si="15"/>
        <v>0</v>
      </c>
      <c r="BG133" s="173">
        <f t="shared" si="16"/>
        <v>0</v>
      </c>
      <c r="BH133" s="173">
        <f t="shared" si="17"/>
        <v>0</v>
      </c>
      <c r="BI133" s="173">
        <f t="shared" si="18"/>
        <v>0</v>
      </c>
      <c r="BJ133" s="13" t="s">
        <v>21</v>
      </c>
      <c r="BK133" s="173">
        <f t="shared" si="19"/>
        <v>0</v>
      </c>
      <c r="BL133" s="13" t="s">
        <v>129</v>
      </c>
      <c r="BM133" s="13" t="s">
        <v>309</v>
      </c>
    </row>
    <row r="134" spans="2:65" s="1" customFormat="1" ht="22.5" customHeight="1">
      <c r="B134" s="30"/>
      <c r="C134" s="162" t="s">
        <v>310</v>
      </c>
      <c r="D134" s="162" t="s">
        <v>124</v>
      </c>
      <c r="E134" s="163" t="s">
        <v>311</v>
      </c>
      <c r="F134" s="164" t="s">
        <v>312</v>
      </c>
      <c r="G134" s="165" t="s">
        <v>127</v>
      </c>
      <c r="H134" s="166">
        <v>2</v>
      </c>
      <c r="I134" s="167"/>
      <c r="J134" s="168">
        <f t="shared" si="10"/>
        <v>0</v>
      </c>
      <c r="K134" s="164" t="s">
        <v>128</v>
      </c>
      <c r="L134" s="34"/>
      <c r="M134" s="169" t="s">
        <v>1</v>
      </c>
      <c r="N134" s="170" t="s">
        <v>47</v>
      </c>
      <c r="O134" s="56"/>
      <c r="P134" s="171">
        <f t="shared" si="11"/>
        <v>0</v>
      </c>
      <c r="Q134" s="171">
        <v>0</v>
      </c>
      <c r="R134" s="171">
        <f t="shared" si="12"/>
        <v>0</v>
      </c>
      <c r="S134" s="171">
        <v>0</v>
      </c>
      <c r="T134" s="172">
        <f t="shared" si="13"/>
        <v>0</v>
      </c>
      <c r="AR134" s="13" t="s">
        <v>129</v>
      </c>
      <c r="AT134" s="13" t="s">
        <v>124</v>
      </c>
      <c r="AU134" s="13" t="s">
        <v>76</v>
      </c>
      <c r="AY134" s="13" t="s">
        <v>130</v>
      </c>
      <c r="BE134" s="173">
        <f t="shared" si="14"/>
        <v>0</v>
      </c>
      <c r="BF134" s="173">
        <f t="shared" si="15"/>
        <v>0</v>
      </c>
      <c r="BG134" s="173">
        <f t="shared" si="16"/>
        <v>0</v>
      </c>
      <c r="BH134" s="173">
        <f t="shared" si="17"/>
        <v>0</v>
      </c>
      <c r="BI134" s="173">
        <f t="shared" si="18"/>
        <v>0</v>
      </c>
      <c r="BJ134" s="13" t="s">
        <v>21</v>
      </c>
      <c r="BK134" s="173">
        <f t="shared" si="19"/>
        <v>0</v>
      </c>
      <c r="BL134" s="13" t="s">
        <v>129</v>
      </c>
      <c r="BM134" s="13" t="s">
        <v>313</v>
      </c>
    </row>
    <row r="135" spans="2:65" s="1" customFormat="1" ht="22.5" customHeight="1">
      <c r="B135" s="30"/>
      <c r="C135" s="162" t="s">
        <v>314</v>
      </c>
      <c r="D135" s="162" t="s">
        <v>124</v>
      </c>
      <c r="E135" s="163" t="s">
        <v>315</v>
      </c>
      <c r="F135" s="164" t="s">
        <v>316</v>
      </c>
      <c r="G135" s="165" t="s">
        <v>127</v>
      </c>
      <c r="H135" s="166">
        <v>1</v>
      </c>
      <c r="I135" s="167"/>
      <c r="J135" s="168">
        <f t="shared" si="10"/>
        <v>0</v>
      </c>
      <c r="K135" s="164" t="s">
        <v>128</v>
      </c>
      <c r="L135" s="34"/>
      <c r="M135" s="169" t="s">
        <v>1</v>
      </c>
      <c r="N135" s="170" t="s">
        <v>47</v>
      </c>
      <c r="O135" s="56"/>
      <c r="P135" s="171">
        <f t="shared" si="11"/>
        <v>0</v>
      </c>
      <c r="Q135" s="171">
        <v>0</v>
      </c>
      <c r="R135" s="171">
        <f t="shared" si="12"/>
        <v>0</v>
      </c>
      <c r="S135" s="171">
        <v>0</v>
      </c>
      <c r="T135" s="172">
        <f t="shared" si="13"/>
        <v>0</v>
      </c>
      <c r="AR135" s="13" t="s">
        <v>129</v>
      </c>
      <c r="AT135" s="13" t="s">
        <v>124</v>
      </c>
      <c r="AU135" s="13" t="s">
        <v>76</v>
      </c>
      <c r="AY135" s="13" t="s">
        <v>130</v>
      </c>
      <c r="BE135" s="173">
        <f t="shared" si="14"/>
        <v>0</v>
      </c>
      <c r="BF135" s="173">
        <f t="shared" si="15"/>
        <v>0</v>
      </c>
      <c r="BG135" s="173">
        <f t="shared" si="16"/>
        <v>0</v>
      </c>
      <c r="BH135" s="173">
        <f t="shared" si="17"/>
        <v>0</v>
      </c>
      <c r="BI135" s="173">
        <f t="shared" si="18"/>
        <v>0</v>
      </c>
      <c r="BJ135" s="13" t="s">
        <v>21</v>
      </c>
      <c r="BK135" s="173">
        <f t="shared" si="19"/>
        <v>0</v>
      </c>
      <c r="BL135" s="13" t="s">
        <v>129</v>
      </c>
      <c r="BM135" s="13" t="s">
        <v>317</v>
      </c>
    </row>
    <row r="136" spans="2:65" s="1" customFormat="1" ht="22.5" customHeight="1">
      <c r="B136" s="30"/>
      <c r="C136" s="162" t="s">
        <v>318</v>
      </c>
      <c r="D136" s="162" t="s">
        <v>124</v>
      </c>
      <c r="E136" s="163" t="s">
        <v>319</v>
      </c>
      <c r="F136" s="164" t="s">
        <v>320</v>
      </c>
      <c r="G136" s="165" t="s">
        <v>127</v>
      </c>
      <c r="H136" s="166">
        <v>2</v>
      </c>
      <c r="I136" s="167"/>
      <c r="J136" s="168">
        <f t="shared" si="10"/>
        <v>0</v>
      </c>
      <c r="K136" s="164" t="s">
        <v>128</v>
      </c>
      <c r="L136" s="34"/>
      <c r="M136" s="169" t="s">
        <v>1</v>
      </c>
      <c r="N136" s="170" t="s">
        <v>47</v>
      </c>
      <c r="O136" s="56"/>
      <c r="P136" s="171">
        <f t="shared" si="11"/>
        <v>0</v>
      </c>
      <c r="Q136" s="171">
        <v>0</v>
      </c>
      <c r="R136" s="171">
        <f t="shared" si="12"/>
        <v>0</v>
      </c>
      <c r="S136" s="171">
        <v>0</v>
      </c>
      <c r="T136" s="172">
        <f t="shared" si="13"/>
        <v>0</v>
      </c>
      <c r="AR136" s="13" t="s">
        <v>129</v>
      </c>
      <c r="AT136" s="13" t="s">
        <v>124</v>
      </c>
      <c r="AU136" s="13" t="s">
        <v>76</v>
      </c>
      <c r="AY136" s="13" t="s">
        <v>130</v>
      </c>
      <c r="BE136" s="173">
        <f t="shared" si="14"/>
        <v>0</v>
      </c>
      <c r="BF136" s="173">
        <f t="shared" si="15"/>
        <v>0</v>
      </c>
      <c r="BG136" s="173">
        <f t="shared" si="16"/>
        <v>0</v>
      </c>
      <c r="BH136" s="173">
        <f t="shared" si="17"/>
        <v>0</v>
      </c>
      <c r="BI136" s="173">
        <f t="shared" si="18"/>
        <v>0</v>
      </c>
      <c r="BJ136" s="13" t="s">
        <v>21</v>
      </c>
      <c r="BK136" s="173">
        <f t="shared" si="19"/>
        <v>0</v>
      </c>
      <c r="BL136" s="13" t="s">
        <v>129</v>
      </c>
      <c r="BM136" s="13" t="s">
        <v>321</v>
      </c>
    </row>
    <row r="137" spans="2:65" s="1" customFormat="1" ht="22.5" customHeight="1">
      <c r="B137" s="30"/>
      <c r="C137" s="162" t="s">
        <v>322</v>
      </c>
      <c r="D137" s="162" t="s">
        <v>124</v>
      </c>
      <c r="E137" s="163" t="s">
        <v>323</v>
      </c>
      <c r="F137" s="164" t="s">
        <v>324</v>
      </c>
      <c r="G137" s="165" t="s">
        <v>127</v>
      </c>
      <c r="H137" s="166">
        <v>2</v>
      </c>
      <c r="I137" s="167"/>
      <c r="J137" s="168">
        <f t="shared" si="10"/>
        <v>0</v>
      </c>
      <c r="K137" s="164" t="s">
        <v>128</v>
      </c>
      <c r="L137" s="34"/>
      <c r="M137" s="169" t="s">
        <v>1</v>
      </c>
      <c r="N137" s="170" t="s">
        <v>47</v>
      </c>
      <c r="O137" s="56"/>
      <c r="P137" s="171">
        <f t="shared" si="11"/>
        <v>0</v>
      </c>
      <c r="Q137" s="171">
        <v>0</v>
      </c>
      <c r="R137" s="171">
        <f t="shared" si="12"/>
        <v>0</v>
      </c>
      <c r="S137" s="171">
        <v>0</v>
      </c>
      <c r="T137" s="172">
        <f t="shared" si="13"/>
        <v>0</v>
      </c>
      <c r="AR137" s="13" t="s">
        <v>129</v>
      </c>
      <c r="AT137" s="13" t="s">
        <v>124</v>
      </c>
      <c r="AU137" s="13" t="s">
        <v>76</v>
      </c>
      <c r="AY137" s="13" t="s">
        <v>130</v>
      </c>
      <c r="BE137" s="173">
        <f t="shared" si="14"/>
        <v>0</v>
      </c>
      <c r="BF137" s="173">
        <f t="shared" si="15"/>
        <v>0</v>
      </c>
      <c r="BG137" s="173">
        <f t="shared" si="16"/>
        <v>0</v>
      </c>
      <c r="BH137" s="173">
        <f t="shared" si="17"/>
        <v>0</v>
      </c>
      <c r="BI137" s="173">
        <f t="shared" si="18"/>
        <v>0</v>
      </c>
      <c r="BJ137" s="13" t="s">
        <v>21</v>
      </c>
      <c r="BK137" s="173">
        <f t="shared" si="19"/>
        <v>0</v>
      </c>
      <c r="BL137" s="13" t="s">
        <v>129</v>
      </c>
      <c r="BM137" s="13" t="s">
        <v>325</v>
      </c>
    </row>
    <row r="138" spans="2:65" s="1" customFormat="1" ht="22.5" customHeight="1">
      <c r="B138" s="30"/>
      <c r="C138" s="162" t="s">
        <v>326</v>
      </c>
      <c r="D138" s="162" t="s">
        <v>124</v>
      </c>
      <c r="E138" s="163" t="s">
        <v>327</v>
      </c>
      <c r="F138" s="164" t="s">
        <v>328</v>
      </c>
      <c r="G138" s="165" t="s">
        <v>127</v>
      </c>
      <c r="H138" s="166">
        <v>1</v>
      </c>
      <c r="I138" s="167"/>
      <c r="J138" s="168">
        <f t="shared" si="10"/>
        <v>0</v>
      </c>
      <c r="K138" s="164" t="s">
        <v>128</v>
      </c>
      <c r="L138" s="34"/>
      <c r="M138" s="169" t="s">
        <v>1</v>
      </c>
      <c r="N138" s="170" t="s">
        <v>47</v>
      </c>
      <c r="O138" s="56"/>
      <c r="P138" s="171">
        <f t="shared" si="11"/>
        <v>0</v>
      </c>
      <c r="Q138" s="171">
        <v>0</v>
      </c>
      <c r="R138" s="171">
        <f t="shared" si="12"/>
        <v>0</v>
      </c>
      <c r="S138" s="171">
        <v>0</v>
      </c>
      <c r="T138" s="172">
        <f t="shared" si="13"/>
        <v>0</v>
      </c>
      <c r="AR138" s="13" t="s">
        <v>129</v>
      </c>
      <c r="AT138" s="13" t="s">
        <v>124</v>
      </c>
      <c r="AU138" s="13" t="s">
        <v>76</v>
      </c>
      <c r="AY138" s="13" t="s">
        <v>130</v>
      </c>
      <c r="BE138" s="173">
        <f t="shared" si="14"/>
        <v>0</v>
      </c>
      <c r="BF138" s="173">
        <f t="shared" si="15"/>
        <v>0</v>
      </c>
      <c r="BG138" s="173">
        <f t="shared" si="16"/>
        <v>0</v>
      </c>
      <c r="BH138" s="173">
        <f t="shared" si="17"/>
        <v>0</v>
      </c>
      <c r="BI138" s="173">
        <f t="shared" si="18"/>
        <v>0</v>
      </c>
      <c r="BJ138" s="13" t="s">
        <v>21</v>
      </c>
      <c r="BK138" s="173">
        <f t="shared" si="19"/>
        <v>0</v>
      </c>
      <c r="BL138" s="13" t="s">
        <v>129</v>
      </c>
      <c r="BM138" s="13" t="s">
        <v>329</v>
      </c>
    </row>
    <row r="139" spans="2:65" s="1" customFormat="1" ht="22.5" customHeight="1">
      <c r="B139" s="30"/>
      <c r="C139" s="162" t="s">
        <v>330</v>
      </c>
      <c r="D139" s="162" t="s">
        <v>124</v>
      </c>
      <c r="E139" s="163" t="s">
        <v>331</v>
      </c>
      <c r="F139" s="164" t="s">
        <v>332</v>
      </c>
      <c r="G139" s="165" t="s">
        <v>127</v>
      </c>
      <c r="H139" s="166">
        <v>1</v>
      </c>
      <c r="I139" s="167"/>
      <c r="J139" s="168">
        <f t="shared" si="10"/>
        <v>0</v>
      </c>
      <c r="K139" s="164" t="s">
        <v>128</v>
      </c>
      <c r="L139" s="34"/>
      <c r="M139" s="169" t="s">
        <v>1</v>
      </c>
      <c r="N139" s="170" t="s">
        <v>47</v>
      </c>
      <c r="O139" s="56"/>
      <c r="P139" s="171">
        <f t="shared" si="11"/>
        <v>0</v>
      </c>
      <c r="Q139" s="171">
        <v>0</v>
      </c>
      <c r="R139" s="171">
        <f t="shared" si="12"/>
        <v>0</v>
      </c>
      <c r="S139" s="171">
        <v>0</v>
      </c>
      <c r="T139" s="172">
        <f t="shared" si="13"/>
        <v>0</v>
      </c>
      <c r="AR139" s="13" t="s">
        <v>129</v>
      </c>
      <c r="AT139" s="13" t="s">
        <v>124</v>
      </c>
      <c r="AU139" s="13" t="s">
        <v>76</v>
      </c>
      <c r="AY139" s="13" t="s">
        <v>130</v>
      </c>
      <c r="BE139" s="173">
        <f t="shared" si="14"/>
        <v>0</v>
      </c>
      <c r="BF139" s="173">
        <f t="shared" si="15"/>
        <v>0</v>
      </c>
      <c r="BG139" s="173">
        <f t="shared" si="16"/>
        <v>0</v>
      </c>
      <c r="BH139" s="173">
        <f t="shared" si="17"/>
        <v>0</v>
      </c>
      <c r="BI139" s="173">
        <f t="shared" si="18"/>
        <v>0</v>
      </c>
      <c r="BJ139" s="13" t="s">
        <v>21</v>
      </c>
      <c r="BK139" s="173">
        <f t="shared" si="19"/>
        <v>0</v>
      </c>
      <c r="BL139" s="13" t="s">
        <v>129</v>
      </c>
      <c r="BM139" s="13" t="s">
        <v>333</v>
      </c>
    </row>
    <row r="140" spans="2:65" s="1" customFormat="1" ht="22.5" customHeight="1">
      <c r="B140" s="30"/>
      <c r="C140" s="162" t="s">
        <v>334</v>
      </c>
      <c r="D140" s="162" t="s">
        <v>124</v>
      </c>
      <c r="E140" s="163" t="s">
        <v>335</v>
      </c>
      <c r="F140" s="164" t="s">
        <v>336</v>
      </c>
      <c r="G140" s="165" t="s">
        <v>127</v>
      </c>
      <c r="H140" s="166">
        <v>4</v>
      </c>
      <c r="I140" s="167"/>
      <c r="J140" s="168">
        <f t="shared" si="10"/>
        <v>0</v>
      </c>
      <c r="K140" s="164" t="s">
        <v>128</v>
      </c>
      <c r="L140" s="34"/>
      <c r="M140" s="169" t="s">
        <v>1</v>
      </c>
      <c r="N140" s="170" t="s">
        <v>47</v>
      </c>
      <c r="O140" s="56"/>
      <c r="P140" s="171">
        <f t="shared" si="11"/>
        <v>0</v>
      </c>
      <c r="Q140" s="171">
        <v>0</v>
      </c>
      <c r="R140" s="171">
        <f t="shared" si="12"/>
        <v>0</v>
      </c>
      <c r="S140" s="171">
        <v>0</v>
      </c>
      <c r="T140" s="172">
        <f t="shared" si="13"/>
        <v>0</v>
      </c>
      <c r="AR140" s="13" t="s">
        <v>129</v>
      </c>
      <c r="AT140" s="13" t="s">
        <v>124</v>
      </c>
      <c r="AU140" s="13" t="s">
        <v>76</v>
      </c>
      <c r="AY140" s="13" t="s">
        <v>130</v>
      </c>
      <c r="BE140" s="173">
        <f t="shared" si="14"/>
        <v>0</v>
      </c>
      <c r="BF140" s="173">
        <f t="shared" si="15"/>
        <v>0</v>
      </c>
      <c r="BG140" s="173">
        <f t="shared" si="16"/>
        <v>0</v>
      </c>
      <c r="BH140" s="173">
        <f t="shared" si="17"/>
        <v>0</v>
      </c>
      <c r="BI140" s="173">
        <f t="shared" si="18"/>
        <v>0</v>
      </c>
      <c r="BJ140" s="13" t="s">
        <v>21</v>
      </c>
      <c r="BK140" s="173">
        <f t="shared" si="19"/>
        <v>0</v>
      </c>
      <c r="BL140" s="13" t="s">
        <v>129</v>
      </c>
      <c r="BM140" s="13" t="s">
        <v>337</v>
      </c>
    </row>
    <row r="141" spans="2:65" s="1" customFormat="1" ht="22.5" customHeight="1">
      <c r="B141" s="30"/>
      <c r="C141" s="162" t="s">
        <v>338</v>
      </c>
      <c r="D141" s="162" t="s">
        <v>124</v>
      </c>
      <c r="E141" s="163" t="s">
        <v>339</v>
      </c>
      <c r="F141" s="164" t="s">
        <v>340</v>
      </c>
      <c r="G141" s="165" t="s">
        <v>127</v>
      </c>
      <c r="H141" s="166">
        <v>2</v>
      </c>
      <c r="I141" s="167"/>
      <c r="J141" s="168">
        <f t="shared" si="10"/>
        <v>0</v>
      </c>
      <c r="K141" s="164" t="s">
        <v>128</v>
      </c>
      <c r="L141" s="34"/>
      <c r="M141" s="169" t="s">
        <v>1</v>
      </c>
      <c r="N141" s="170" t="s">
        <v>47</v>
      </c>
      <c r="O141" s="56"/>
      <c r="P141" s="171">
        <f t="shared" si="11"/>
        <v>0</v>
      </c>
      <c r="Q141" s="171">
        <v>0</v>
      </c>
      <c r="R141" s="171">
        <f t="shared" si="12"/>
        <v>0</v>
      </c>
      <c r="S141" s="171">
        <v>0</v>
      </c>
      <c r="T141" s="172">
        <f t="shared" si="13"/>
        <v>0</v>
      </c>
      <c r="AR141" s="13" t="s">
        <v>129</v>
      </c>
      <c r="AT141" s="13" t="s">
        <v>124</v>
      </c>
      <c r="AU141" s="13" t="s">
        <v>76</v>
      </c>
      <c r="AY141" s="13" t="s">
        <v>130</v>
      </c>
      <c r="BE141" s="173">
        <f t="shared" si="14"/>
        <v>0</v>
      </c>
      <c r="BF141" s="173">
        <f t="shared" si="15"/>
        <v>0</v>
      </c>
      <c r="BG141" s="173">
        <f t="shared" si="16"/>
        <v>0</v>
      </c>
      <c r="BH141" s="173">
        <f t="shared" si="17"/>
        <v>0</v>
      </c>
      <c r="BI141" s="173">
        <f t="shared" si="18"/>
        <v>0</v>
      </c>
      <c r="BJ141" s="13" t="s">
        <v>21</v>
      </c>
      <c r="BK141" s="173">
        <f t="shared" si="19"/>
        <v>0</v>
      </c>
      <c r="BL141" s="13" t="s">
        <v>129</v>
      </c>
      <c r="BM141" s="13" t="s">
        <v>341</v>
      </c>
    </row>
    <row r="142" spans="2:65" s="1" customFormat="1" ht="22.5" customHeight="1">
      <c r="B142" s="30"/>
      <c r="C142" s="162" t="s">
        <v>342</v>
      </c>
      <c r="D142" s="162" t="s">
        <v>124</v>
      </c>
      <c r="E142" s="163" t="s">
        <v>343</v>
      </c>
      <c r="F142" s="164" t="s">
        <v>344</v>
      </c>
      <c r="G142" s="165" t="s">
        <v>127</v>
      </c>
      <c r="H142" s="166">
        <v>10</v>
      </c>
      <c r="I142" s="167"/>
      <c r="J142" s="168">
        <f t="shared" si="10"/>
        <v>0</v>
      </c>
      <c r="K142" s="164" t="s">
        <v>128</v>
      </c>
      <c r="L142" s="34"/>
      <c r="M142" s="169" t="s">
        <v>1</v>
      </c>
      <c r="N142" s="170" t="s">
        <v>47</v>
      </c>
      <c r="O142" s="56"/>
      <c r="P142" s="171">
        <f t="shared" si="11"/>
        <v>0</v>
      </c>
      <c r="Q142" s="171">
        <v>0</v>
      </c>
      <c r="R142" s="171">
        <f t="shared" si="12"/>
        <v>0</v>
      </c>
      <c r="S142" s="171">
        <v>0</v>
      </c>
      <c r="T142" s="172">
        <f t="shared" si="13"/>
        <v>0</v>
      </c>
      <c r="AR142" s="13" t="s">
        <v>129</v>
      </c>
      <c r="AT142" s="13" t="s">
        <v>124</v>
      </c>
      <c r="AU142" s="13" t="s">
        <v>76</v>
      </c>
      <c r="AY142" s="13" t="s">
        <v>130</v>
      </c>
      <c r="BE142" s="173">
        <f t="shared" si="14"/>
        <v>0</v>
      </c>
      <c r="BF142" s="173">
        <f t="shared" si="15"/>
        <v>0</v>
      </c>
      <c r="BG142" s="173">
        <f t="shared" si="16"/>
        <v>0</v>
      </c>
      <c r="BH142" s="173">
        <f t="shared" si="17"/>
        <v>0</v>
      </c>
      <c r="BI142" s="173">
        <f t="shared" si="18"/>
        <v>0</v>
      </c>
      <c r="BJ142" s="13" t="s">
        <v>21</v>
      </c>
      <c r="BK142" s="173">
        <f t="shared" si="19"/>
        <v>0</v>
      </c>
      <c r="BL142" s="13" t="s">
        <v>129</v>
      </c>
      <c r="BM142" s="13" t="s">
        <v>345</v>
      </c>
    </row>
    <row r="143" spans="2:65" s="1" customFormat="1" ht="22.5" customHeight="1">
      <c r="B143" s="30"/>
      <c r="C143" s="162" t="s">
        <v>346</v>
      </c>
      <c r="D143" s="162" t="s">
        <v>124</v>
      </c>
      <c r="E143" s="163" t="s">
        <v>347</v>
      </c>
      <c r="F143" s="164" t="s">
        <v>348</v>
      </c>
      <c r="G143" s="165" t="s">
        <v>127</v>
      </c>
      <c r="H143" s="166">
        <v>10</v>
      </c>
      <c r="I143" s="167"/>
      <c r="J143" s="168">
        <f t="shared" si="10"/>
        <v>0</v>
      </c>
      <c r="K143" s="164" t="s">
        <v>128</v>
      </c>
      <c r="L143" s="34"/>
      <c r="M143" s="169" t="s">
        <v>1</v>
      </c>
      <c r="N143" s="170" t="s">
        <v>47</v>
      </c>
      <c r="O143" s="56"/>
      <c r="P143" s="171">
        <f t="shared" si="11"/>
        <v>0</v>
      </c>
      <c r="Q143" s="171">
        <v>0</v>
      </c>
      <c r="R143" s="171">
        <f t="shared" si="12"/>
        <v>0</v>
      </c>
      <c r="S143" s="171">
        <v>0</v>
      </c>
      <c r="T143" s="172">
        <f t="shared" si="13"/>
        <v>0</v>
      </c>
      <c r="AR143" s="13" t="s">
        <v>129</v>
      </c>
      <c r="AT143" s="13" t="s">
        <v>124</v>
      </c>
      <c r="AU143" s="13" t="s">
        <v>76</v>
      </c>
      <c r="AY143" s="13" t="s">
        <v>130</v>
      </c>
      <c r="BE143" s="173">
        <f t="shared" si="14"/>
        <v>0</v>
      </c>
      <c r="BF143" s="173">
        <f t="shared" si="15"/>
        <v>0</v>
      </c>
      <c r="BG143" s="173">
        <f t="shared" si="16"/>
        <v>0</v>
      </c>
      <c r="BH143" s="173">
        <f t="shared" si="17"/>
        <v>0</v>
      </c>
      <c r="BI143" s="173">
        <f t="shared" si="18"/>
        <v>0</v>
      </c>
      <c r="BJ143" s="13" t="s">
        <v>21</v>
      </c>
      <c r="BK143" s="173">
        <f t="shared" si="19"/>
        <v>0</v>
      </c>
      <c r="BL143" s="13" t="s">
        <v>129</v>
      </c>
      <c r="BM143" s="13" t="s">
        <v>349</v>
      </c>
    </row>
    <row r="144" spans="2:65" s="1" customFormat="1" ht="22.5" customHeight="1">
      <c r="B144" s="30"/>
      <c r="C144" s="162" t="s">
        <v>350</v>
      </c>
      <c r="D144" s="162" t="s">
        <v>124</v>
      </c>
      <c r="E144" s="163" t="s">
        <v>351</v>
      </c>
      <c r="F144" s="164" t="s">
        <v>352</v>
      </c>
      <c r="G144" s="165" t="s">
        <v>127</v>
      </c>
      <c r="H144" s="166">
        <v>2</v>
      </c>
      <c r="I144" s="167"/>
      <c r="J144" s="168">
        <f t="shared" si="10"/>
        <v>0</v>
      </c>
      <c r="K144" s="164" t="s">
        <v>128</v>
      </c>
      <c r="L144" s="34"/>
      <c r="M144" s="169" t="s">
        <v>1</v>
      </c>
      <c r="N144" s="170" t="s">
        <v>47</v>
      </c>
      <c r="O144" s="56"/>
      <c r="P144" s="171">
        <f t="shared" si="11"/>
        <v>0</v>
      </c>
      <c r="Q144" s="171">
        <v>0</v>
      </c>
      <c r="R144" s="171">
        <f t="shared" si="12"/>
        <v>0</v>
      </c>
      <c r="S144" s="171">
        <v>0</v>
      </c>
      <c r="T144" s="172">
        <f t="shared" si="13"/>
        <v>0</v>
      </c>
      <c r="AR144" s="13" t="s">
        <v>129</v>
      </c>
      <c r="AT144" s="13" t="s">
        <v>124</v>
      </c>
      <c r="AU144" s="13" t="s">
        <v>76</v>
      </c>
      <c r="AY144" s="13" t="s">
        <v>130</v>
      </c>
      <c r="BE144" s="173">
        <f t="shared" si="14"/>
        <v>0</v>
      </c>
      <c r="BF144" s="173">
        <f t="shared" si="15"/>
        <v>0</v>
      </c>
      <c r="BG144" s="173">
        <f t="shared" si="16"/>
        <v>0</v>
      </c>
      <c r="BH144" s="173">
        <f t="shared" si="17"/>
        <v>0</v>
      </c>
      <c r="BI144" s="173">
        <f t="shared" si="18"/>
        <v>0</v>
      </c>
      <c r="BJ144" s="13" t="s">
        <v>21</v>
      </c>
      <c r="BK144" s="173">
        <f t="shared" si="19"/>
        <v>0</v>
      </c>
      <c r="BL144" s="13" t="s">
        <v>129</v>
      </c>
      <c r="BM144" s="13" t="s">
        <v>353</v>
      </c>
    </row>
    <row r="145" spans="2:65" s="1" customFormat="1" ht="33.75" customHeight="1">
      <c r="B145" s="30"/>
      <c r="C145" s="162" t="s">
        <v>354</v>
      </c>
      <c r="D145" s="162" t="s">
        <v>124</v>
      </c>
      <c r="E145" s="163" t="s">
        <v>355</v>
      </c>
      <c r="F145" s="164" t="s">
        <v>356</v>
      </c>
      <c r="G145" s="165" t="s">
        <v>127</v>
      </c>
      <c r="H145" s="166">
        <v>5</v>
      </c>
      <c r="I145" s="167"/>
      <c r="J145" s="168">
        <f t="shared" si="10"/>
        <v>0</v>
      </c>
      <c r="K145" s="164" t="s">
        <v>128</v>
      </c>
      <c r="L145" s="34"/>
      <c r="M145" s="169" t="s">
        <v>1</v>
      </c>
      <c r="N145" s="170" t="s">
        <v>47</v>
      </c>
      <c r="O145" s="56"/>
      <c r="P145" s="171">
        <f t="shared" si="11"/>
        <v>0</v>
      </c>
      <c r="Q145" s="171">
        <v>0</v>
      </c>
      <c r="R145" s="171">
        <f t="shared" si="12"/>
        <v>0</v>
      </c>
      <c r="S145" s="171">
        <v>0</v>
      </c>
      <c r="T145" s="172">
        <f t="shared" si="13"/>
        <v>0</v>
      </c>
      <c r="AR145" s="13" t="s">
        <v>129</v>
      </c>
      <c r="AT145" s="13" t="s">
        <v>124</v>
      </c>
      <c r="AU145" s="13" t="s">
        <v>76</v>
      </c>
      <c r="AY145" s="13" t="s">
        <v>130</v>
      </c>
      <c r="BE145" s="173">
        <f t="shared" si="14"/>
        <v>0</v>
      </c>
      <c r="BF145" s="173">
        <f t="shared" si="15"/>
        <v>0</v>
      </c>
      <c r="BG145" s="173">
        <f t="shared" si="16"/>
        <v>0</v>
      </c>
      <c r="BH145" s="173">
        <f t="shared" si="17"/>
        <v>0</v>
      </c>
      <c r="BI145" s="173">
        <f t="shared" si="18"/>
        <v>0</v>
      </c>
      <c r="BJ145" s="13" t="s">
        <v>21</v>
      </c>
      <c r="BK145" s="173">
        <f t="shared" si="19"/>
        <v>0</v>
      </c>
      <c r="BL145" s="13" t="s">
        <v>129</v>
      </c>
      <c r="BM145" s="13" t="s">
        <v>357</v>
      </c>
    </row>
    <row r="146" spans="2:65" s="1" customFormat="1" ht="33.75" customHeight="1">
      <c r="B146" s="30"/>
      <c r="C146" s="162" t="s">
        <v>358</v>
      </c>
      <c r="D146" s="162" t="s">
        <v>124</v>
      </c>
      <c r="E146" s="163" t="s">
        <v>359</v>
      </c>
      <c r="F146" s="164" t="s">
        <v>360</v>
      </c>
      <c r="G146" s="165" t="s">
        <v>127</v>
      </c>
      <c r="H146" s="166">
        <v>1</v>
      </c>
      <c r="I146" s="167"/>
      <c r="J146" s="168">
        <f t="shared" si="10"/>
        <v>0</v>
      </c>
      <c r="K146" s="164" t="s">
        <v>128</v>
      </c>
      <c r="L146" s="34"/>
      <c r="M146" s="169" t="s">
        <v>1</v>
      </c>
      <c r="N146" s="170" t="s">
        <v>47</v>
      </c>
      <c r="O146" s="56"/>
      <c r="P146" s="171">
        <f t="shared" si="11"/>
        <v>0</v>
      </c>
      <c r="Q146" s="171">
        <v>0</v>
      </c>
      <c r="R146" s="171">
        <f t="shared" si="12"/>
        <v>0</v>
      </c>
      <c r="S146" s="171">
        <v>0</v>
      </c>
      <c r="T146" s="172">
        <f t="shared" si="13"/>
        <v>0</v>
      </c>
      <c r="AR146" s="13" t="s">
        <v>129</v>
      </c>
      <c r="AT146" s="13" t="s">
        <v>124</v>
      </c>
      <c r="AU146" s="13" t="s">
        <v>76</v>
      </c>
      <c r="AY146" s="13" t="s">
        <v>130</v>
      </c>
      <c r="BE146" s="173">
        <f t="shared" si="14"/>
        <v>0</v>
      </c>
      <c r="BF146" s="173">
        <f t="shared" si="15"/>
        <v>0</v>
      </c>
      <c r="BG146" s="173">
        <f t="shared" si="16"/>
        <v>0</v>
      </c>
      <c r="BH146" s="173">
        <f t="shared" si="17"/>
        <v>0</v>
      </c>
      <c r="BI146" s="173">
        <f t="shared" si="18"/>
        <v>0</v>
      </c>
      <c r="BJ146" s="13" t="s">
        <v>21</v>
      </c>
      <c r="BK146" s="173">
        <f t="shared" si="19"/>
        <v>0</v>
      </c>
      <c r="BL146" s="13" t="s">
        <v>129</v>
      </c>
      <c r="BM146" s="13" t="s">
        <v>361</v>
      </c>
    </row>
    <row r="147" spans="2:65" s="1" customFormat="1" ht="33.75" customHeight="1">
      <c r="B147" s="30"/>
      <c r="C147" s="162" t="s">
        <v>362</v>
      </c>
      <c r="D147" s="162" t="s">
        <v>124</v>
      </c>
      <c r="E147" s="163" t="s">
        <v>363</v>
      </c>
      <c r="F147" s="164" t="s">
        <v>364</v>
      </c>
      <c r="G147" s="165" t="s">
        <v>127</v>
      </c>
      <c r="H147" s="166">
        <v>5</v>
      </c>
      <c r="I147" s="167"/>
      <c r="J147" s="168">
        <f t="shared" si="10"/>
        <v>0</v>
      </c>
      <c r="K147" s="164" t="s">
        <v>128</v>
      </c>
      <c r="L147" s="34"/>
      <c r="M147" s="169" t="s">
        <v>1</v>
      </c>
      <c r="N147" s="170" t="s">
        <v>47</v>
      </c>
      <c r="O147" s="56"/>
      <c r="P147" s="171">
        <f t="shared" si="11"/>
        <v>0</v>
      </c>
      <c r="Q147" s="171">
        <v>0</v>
      </c>
      <c r="R147" s="171">
        <f t="shared" si="12"/>
        <v>0</v>
      </c>
      <c r="S147" s="171">
        <v>0</v>
      </c>
      <c r="T147" s="172">
        <f t="shared" si="13"/>
        <v>0</v>
      </c>
      <c r="AR147" s="13" t="s">
        <v>129</v>
      </c>
      <c r="AT147" s="13" t="s">
        <v>124</v>
      </c>
      <c r="AU147" s="13" t="s">
        <v>76</v>
      </c>
      <c r="AY147" s="13" t="s">
        <v>130</v>
      </c>
      <c r="BE147" s="173">
        <f t="shared" si="14"/>
        <v>0</v>
      </c>
      <c r="BF147" s="173">
        <f t="shared" si="15"/>
        <v>0</v>
      </c>
      <c r="BG147" s="173">
        <f t="shared" si="16"/>
        <v>0</v>
      </c>
      <c r="BH147" s="173">
        <f t="shared" si="17"/>
        <v>0</v>
      </c>
      <c r="BI147" s="173">
        <f t="shared" si="18"/>
        <v>0</v>
      </c>
      <c r="BJ147" s="13" t="s">
        <v>21</v>
      </c>
      <c r="BK147" s="173">
        <f t="shared" si="19"/>
        <v>0</v>
      </c>
      <c r="BL147" s="13" t="s">
        <v>129</v>
      </c>
      <c r="BM147" s="13" t="s">
        <v>365</v>
      </c>
    </row>
    <row r="148" spans="2:65" s="1" customFormat="1" ht="22.5" customHeight="1">
      <c r="B148" s="30"/>
      <c r="C148" s="162" t="s">
        <v>366</v>
      </c>
      <c r="D148" s="162" t="s">
        <v>124</v>
      </c>
      <c r="E148" s="163" t="s">
        <v>367</v>
      </c>
      <c r="F148" s="164" t="s">
        <v>368</v>
      </c>
      <c r="G148" s="165" t="s">
        <v>127</v>
      </c>
      <c r="H148" s="166">
        <v>5</v>
      </c>
      <c r="I148" s="167"/>
      <c r="J148" s="168">
        <f t="shared" si="10"/>
        <v>0</v>
      </c>
      <c r="K148" s="164" t="s">
        <v>128</v>
      </c>
      <c r="L148" s="34"/>
      <c r="M148" s="169" t="s">
        <v>1</v>
      </c>
      <c r="N148" s="170" t="s">
        <v>47</v>
      </c>
      <c r="O148" s="56"/>
      <c r="P148" s="171">
        <f t="shared" si="11"/>
        <v>0</v>
      </c>
      <c r="Q148" s="171">
        <v>0</v>
      </c>
      <c r="R148" s="171">
        <f t="shared" si="12"/>
        <v>0</v>
      </c>
      <c r="S148" s="171">
        <v>0</v>
      </c>
      <c r="T148" s="172">
        <f t="shared" si="13"/>
        <v>0</v>
      </c>
      <c r="AR148" s="13" t="s">
        <v>129</v>
      </c>
      <c r="AT148" s="13" t="s">
        <v>124</v>
      </c>
      <c r="AU148" s="13" t="s">
        <v>76</v>
      </c>
      <c r="AY148" s="13" t="s">
        <v>130</v>
      </c>
      <c r="BE148" s="173">
        <f t="shared" si="14"/>
        <v>0</v>
      </c>
      <c r="BF148" s="173">
        <f t="shared" si="15"/>
        <v>0</v>
      </c>
      <c r="BG148" s="173">
        <f t="shared" si="16"/>
        <v>0</v>
      </c>
      <c r="BH148" s="173">
        <f t="shared" si="17"/>
        <v>0</v>
      </c>
      <c r="BI148" s="173">
        <f t="shared" si="18"/>
        <v>0</v>
      </c>
      <c r="BJ148" s="13" t="s">
        <v>21</v>
      </c>
      <c r="BK148" s="173">
        <f t="shared" si="19"/>
        <v>0</v>
      </c>
      <c r="BL148" s="13" t="s">
        <v>129</v>
      </c>
      <c r="BM148" s="13" t="s">
        <v>369</v>
      </c>
    </row>
    <row r="149" spans="2:65" s="1" customFormat="1" ht="22.5" customHeight="1">
      <c r="B149" s="30"/>
      <c r="C149" s="162" t="s">
        <v>370</v>
      </c>
      <c r="D149" s="162" t="s">
        <v>124</v>
      </c>
      <c r="E149" s="163" t="s">
        <v>371</v>
      </c>
      <c r="F149" s="164" t="s">
        <v>372</v>
      </c>
      <c r="G149" s="165" t="s">
        <v>127</v>
      </c>
      <c r="H149" s="166">
        <v>2</v>
      </c>
      <c r="I149" s="167"/>
      <c r="J149" s="168">
        <f t="shared" si="10"/>
        <v>0</v>
      </c>
      <c r="K149" s="164" t="s">
        <v>128</v>
      </c>
      <c r="L149" s="34"/>
      <c r="M149" s="169" t="s">
        <v>1</v>
      </c>
      <c r="N149" s="170" t="s">
        <v>47</v>
      </c>
      <c r="O149" s="56"/>
      <c r="P149" s="171">
        <f t="shared" si="11"/>
        <v>0</v>
      </c>
      <c r="Q149" s="171">
        <v>0</v>
      </c>
      <c r="R149" s="171">
        <f t="shared" si="12"/>
        <v>0</v>
      </c>
      <c r="S149" s="171">
        <v>0</v>
      </c>
      <c r="T149" s="172">
        <f t="shared" si="13"/>
        <v>0</v>
      </c>
      <c r="AR149" s="13" t="s">
        <v>129</v>
      </c>
      <c r="AT149" s="13" t="s">
        <v>124</v>
      </c>
      <c r="AU149" s="13" t="s">
        <v>76</v>
      </c>
      <c r="AY149" s="13" t="s">
        <v>130</v>
      </c>
      <c r="BE149" s="173">
        <f t="shared" si="14"/>
        <v>0</v>
      </c>
      <c r="BF149" s="173">
        <f t="shared" si="15"/>
        <v>0</v>
      </c>
      <c r="BG149" s="173">
        <f t="shared" si="16"/>
        <v>0</v>
      </c>
      <c r="BH149" s="173">
        <f t="shared" si="17"/>
        <v>0</v>
      </c>
      <c r="BI149" s="173">
        <f t="shared" si="18"/>
        <v>0</v>
      </c>
      <c r="BJ149" s="13" t="s">
        <v>21</v>
      </c>
      <c r="BK149" s="173">
        <f t="shared" si="19"/>
        <v>0</v>
      </c>
      <c r="BL149" s="13" t="s">
        <v>129</v>
      </c>
      <c r="BM149" s="13" t="s">
        <v>373</v>
      </c>
    </row>
    <row r="150" spans="2:65" s="1" customFormat="1" ht="22.5" customHeight="1">
      <c r="B150" s="30"/>
      <c r="C150" s="162" t="s">
        <v>27</v>
      </c>
      <c r="D150" s="162" t="s">
        <v>124</v>
      </c>
      <c r="E150" s="163" t="s">
        <v>374</v>
      </c>
      <c r="F150" s="164" t="s">
        <v>375</v>
      </c>
      <c r="G150" s="165" t="s">
        <v>127</v>
      </c>
      <c r="H150" s="166">
        <v>5</v>
      </c>
      <c r="I150" s="167"/>
      <c r="J150" s="168">
        <f t="shared" si="10"/>
        <v>0</v>
      </c>
      <c r="K150" s="164" t="s">
        <v>128</v>
      </c>
      <c r="L150" s="34"/>
      <c r="M150" s="169" t="s">
        <v>1</v>
      </c>
      <c r="N150" s="170" t="s">
        <v>47</v>
      </c>
      <c r="O150" s="56"/>
      <c r="P150" s="171">
        <f t="shared" si="11"/>
        <v>0</v>
      </c>
      <c r="Q150" s="171">
        <v>0</v>
      </c>
      <c r="R150" s="171">
        <f t="shared" si="12"/>
        <v>0</v>
      </c>
      <c r="S150" s="171">
        <v>0</v>
      </c>
      <c r="T150" s="172">
        <f t="shared" si="13"/>
        <v>0</v>
      </c>
      <c r="AR150" s="13" t="s">
        <v>129</v>
      </c>
      <c r="AT150" s="13" t="s">
        <v>124</v>
      </c>
      <c r="AU150" s="13" t="s">
        <v>76</v>
      </c>
      <c r="AY150" s="13" t="s">
        <v>130</v>
      </c>
      <c r="BE150" s="173">
        <f t="shared" si="14"/>
        <v>0</v>
      </c>
      <c r="BF150" s="173">
        <f t="shared" si="15"/>
        <v>0</v>
      </c>
      <c r="BG150" s="173">
        <f t="shared" si="16"/>
        <v>0</v>
      </c>
      <c r="BH150" s="173">
        <f t="shared" si="17"/>
        <v>0</v>
      </c>
      <c r="BI150" s="173">
        <f t="shared" si="18"/>
        <v>0</v>
      </c>
      <c r="BJ150" s="13" t="s">
        <v>21</v>
      </c>
      <c r="BK150" s="173">
        <f t="shared" si="19"/>
        <v>0</v>
      </c>
      <c r="BL150" s="13" t="s">
        <v>129</v>
      </c>
      <c r="BM150" s="13" t="s">
        <v>376</v>
      </c>
    </row>
    <row r="151" spans="2:65" s="1" customFormat="1" ht="22.5" customHeight="1">
      <c r="B151" s="30"/>
      <c r="C151" s="162" t="s">
        <v>377</v>
      </c>
      <c r="D151" s="162" t="s">
        <v>124</v>
      </c>
      <c r="E151" s="163" t="s">
        <v>378</v>
      </c>
      <c r="F151" s="164" t="s">
        <v>379</v>
      </c>
      <c r="G151" s="165" t="s">
        <v>127</v>
      </c>
      <c r="H151" s="166">
        <v>9</v>
      </c>
      <c r="I151" s="167"/>
      <c r="J151" s="168">
        <f t="shared" si="10"/>
        <v>0</v>
      </c>
      <c r="K151" s="164" t="s">
        <v>128</v>
      </c>
      <c r="L151" s="34"/>
      <c r="M151" s="169" t="s">
        <v>1</v>
      </c>
      <c r="N151" s="170" t="s">
        <v>47</v>
      </c>
      <c r="O151" s="56"/>
      <c r="P151" s="171">
        <f t="shared" si="11"/>
        <v>0</v>
      </c>
      <c r="Q151" s="171">
        <v>0</v>
      </c>
      <c r="R151" s="171">
        <f t="shared" si="12"/>
        <v>0</v>
      </c>
      <c r="S151" s="171">
        <v>0</v>
      </c>
      <c r="T151" s="172">
        <f t="shared" si="13"/>
        <v>0</v>
      </c>
      <c r="AR151" s="13" t="s">
        <v>129</v>
      </c>
      <c r="AT151" s="13" t="s">
        <v>124</v>
      </c>
      <c r="AU151" s="13" t="s">
        <v>76</v>
      </c>
      <c r="AY151" s="13" t="s">
        <v>130</v>
      </c>
      <c r="BE151" s="173">
        <f t="shared" si="14"/>
        <v>0</v>
      </c>
      <c r="BF151" s="173">
        <f t="shared" si="15"/>
        <v>0</v>
      </c>
      <c r="BG151" s="173">
        <f t="shared" si="16"/>
        <v>0</v>
      </c>
      <c r="BH151" s="173">
        <f t="shared" si="17"/>
        <v>0</v>
      </c>
      <c r="BI151" s="173">
        <f t="shared" si="18"/>
        <v>0</v>
      </c>
      <c r="BJ151" s="13" t="s">
        <v>21</v>
      </c>
      <c r="BK151" s="173">
        <f t="shared" si="19"/>
        <v>0</v>
      </c>
      <c r="BL151" s="13" t="s">
        <v>129</v>
      </c>
      <c r="BM151" s="13" t="s">
        <v>380</v>
      </c>
    </row>
    <row r="152" spans="2:65" s="1" customFormat="1" ht="22.5" customHeight="1">
      <c r="B152" s="30"/>
      <c r="C152" s="162" t="s">
        <v>381</v>
      </c>
      <c r="D152" s="162" t="s">
        <v>124</v>
      </c>
      <c r="E152" s="163" t="s">
        <v>382</v>
      </c>
      <c r="F152" s="164" t="s">
        <v>383</v>
      </c>
      <c r="G152" s="165" t="s">
        <v>127</v>
      </c>
      <c r="H152" s="166">
        <v>5</v>
      </c>
      <c r="I152" s="167"/>
      <c r="J152" s="168">
        <f t="shared" si="10"/>
        <v>0</v>
      </c>
      <c r="K152" s="164" t="s">
        <v>128</v>
      </c>
      <c r="L152" s="34"/>
      <c r="M152" s="169" t="s">
        <v>1</v>
      </c>
      <c r="N152" s="170" t="s">
        <v>47</v>
      </c>
      <c r="O152" s="56"/>
      <c r="P152" s="171">
        <f t="shared" si="11"/>
        <v>0</v>
      </c>
      <c r="Q152" s="171">
        <v>0</v>
      </c>
      <c r="R152" s="171">
        <f t="shared" si="12"/>
        <v>0</v>
      </c>
      <c r="S152" s="171">
        <v>0</v>
      </c>
      <c r="T152" s="172">
        <f t="shared" si="13"/>
        <v>0</v>
      </c>
      <c r="AR152" s="13" t="s">
        <v>129</v>
      </c>
      <c r="AT152" s="13" t="s">
        <v>124</v>
      </c>
      <c r="AU152" s="13" t="s">
        <v>76</v>
      </c>
      <c r="AY152" s="13" t="s">
        <v>130</v>
      </c>
      <c r="BE152" s="173">
        <f t="shared" si="14"/>
        <v>0</v>
      </c>
      <c r="BF152" s="173">
        <f t="shared" si="15"/>
        <v>0</v>
      </c>
      <c r="BG152" s="173">
        <f t="shared" si="16"/>
        <v>0</v>
      </c>
      <c r="BH152" s="173">
        <f t="shared" si="17"/>
        <v>0</v>
      </c>
      <c r="BI152" s="173">
        <f t="shared" si="18"/>
        <v>0</v>
      </c>
      <c r="BJ152" s="13" t="s">
        <v>21</v>
      </c>
      <c r="BK152" s="173">
        <f t="shared" si="19"/>
        <v>0</v>
      </c>
      <c r="BL152" s="13" t="s">
        <v>129</v>
      </c>
      <c r="BM152" s="13" t="s">
        <v>384</v>
      </c>
    </row>
    <row r="153" spans="2:65" s="1" customFormat="1" ht="22.5" customHeight="1">
      <c r="B153" s="30"/>
      <c r="C153" s="162" t="s">
        <v>385</v>
      </c>
      <c r="D153" s="162" t="s">
        <v>124</v>
      </c>
      <c r="E153" s="163" t="s">
        <v>386</v>
      </c>
      <c r="F153" s="164" t="s">
        <v>387</v>
      </c>
      <c r="G153" s="165" t="s">
        <v>127</v>
      </c>
      <c r="H153" s="166">
        <v>10</v>
      </c>
      <c r="I153" s="167"/>
      <c r="J153" s="168">
        <f t="shared" ref="J153:J184" si="20">ROUND(I153*H153,2)</f>
        <v>0</v>
      </c>
      <c r="K153" s="164" t="s">
        <v>128</v>
      </c>
      <c r="L153" s="34"/>
      <c r="M153" s="169" t="s">
        <v>1</v>
      </c>
      <c r="N153" s="170" t="s">
        <v>47</v>
      </c>
      <c r="O153" s="56"/>
      <c r="P153" s="171">
        <f t="shared" ref="P153:P184" si="21">O153*H153</f>
        <v>0</v>
      </c>
      <c r="Q153" s="171">
        <v>0</v>
      </c>
      <c r="R153" s="171">
        <f t="shared" ref="R153:R184" si="22">Q153*H153</f>
        <v>0</v>
      </c>
      <c r="S153" s="171">
        <v>0</v>
      </c>
      <c r="T153" s="172">
        <f t="shared" ref="T153:T184" si="23">S153*H153</f>
        <v>0</v>
      </c>
      <c r="AR153" s="13" t="s">
        <v>129</v>
      </c>
      <c r="AT153" s="13" t="s">
        <v>124</v>
      </c>
      <c r="AU153" s="13" t="s">
        <v>76</v>
      </c>
      <c r="AY153" s="13" t="s">
        <v>130</v>
      </c>
      <c r="BE153" s="173">
        <f t="shared" ref="BE153:BE184" si="24">IF(N153="základní",J153,0)</f>
        <v>0</v>
      </c>
      <c r="BF153" s="173">
        <f t="shared" ref="BF153:BF184" si="25">IF(N153="snížená",J153,0)</f>
        <v>0</v>
      </c>
      <c r="BG153" s="173">
        <f t="shared" ref="BG153:BG184" si="26">IF(N153="zákl. přenesená",J153,0)</f>
        <v>0</v>
      </c>
      <c r="BH153" s="173">
        <f t="shared" ref="BH153:BH184" si="27">IF(N153="sníž. přenesená",J153,0)</f>
        <v>0</v>
      </c>
      <c r="BI153" s="173">
        <f t="shared" ref="BI153:BI184" si="28">IF(N153="nulová",J153,0)</f>
        <v>0</v>
      </c>
      <c r="BJ153" s="13" t="s">
        <v>21</v>
      </c>
      <c r="BK153" s="173">
        <f t="shared" ref="BK153:BK184" si="29">ROUND(I153*H153,2)</f>
        <v>0</v>
      </c>
      <c r="BL153" s="13" t="s">
        <v>129</v>
      </c>
      <c r="BM153" s="13" t="s">
        <v>388</v>
      </c>
    </row>
    <row r="154" spans="2:65" s="1" customFormat="1" ht="22.5" customHeight="1">
      <c r="B154" s="30"/>
      <c r="C154" s="162" t="s">
        <v>389</v>
      </c>
      <c r="D154" s="162" t="s">
        <v>124</v>
      </c>
      <c r="E154" s="163" t="s">
        <v>390</v>
      </c>
      <c r="F154" s="164" t="s">
        <v>391</v>
      </c>
      <c r="G154" s="165" t="s">
        <v>127</v>
      </c>
      <c r="H154" s="166">
        <v>1</v>
      </c>
      <c r="I154" s="167"/>
      <c r="J154" s="168">
        <f t="shared" si="20"/>
        <v>0</v>
      </c>
      <c r="K154" s="164" t="s">
        <v>128</v>
      </c>
      <c r="L154" s="34"/>
      <c r="M154" s="169" t="s">
        <v>1</v>
      </c>
      <c r="N154" s="170" t="s">
        <v>47</v>
      </c>
      <c r="O154" s="56"/>
      <c r="P154" s="171">
        <f t="shared" si="21"/>
        <v>0</v>
      </c>
      <c r="Q154" s="171">
        <v>0</v>
      </c>
      <c r="R154" s="171">
        <f t="shared" si="22"/>
        <v>0</v>
      </c>
      <c r="S154" s="171">
        <v>0</v>
      </c>
      <c r="T154" s="172">
        <f t="shared" si="23"/>
        <v>0</v>
      </c>
      <c r="AR154" s="13" t="s">
        <v>129</v>
      </c>
      <c r="AT154" s="13" t="s">
        <v>124</v>
      </c>
      <c r="AU154" s="13" t="s">
        <v>76</v>
      </c>
      <c r="AY154" s="13" t="s">
        <v>130</v>
      </c>
      <c r="BE154" s="173">
        <f t="shared" si="24"/>
        <v>0</v>
      </c>
      <c r="BF154" s="173">
        <f t="shared" si="25"/>
        <v>0</v>
      </c>
      <c r="BG154" s="173">
        <f t="shared" si="26"/>
        <v>0</v>
      </c>
      <c r="BH154" s="173">
        <f t="shared" si="27"/>
        <v>0</v>
      </c>
      <c r="BI154" s="173">
        <f t="shared" si="28"/>
        <v>0</v>
      </c>
      <c r="BJ154" s="13" t="s">
        <v>21</v>
      </c>
      <c r="BK154" s="173">
        <f t="shared" si="29"/>
        <v>0</v>
      </c>
      <c r="BL154" s="13" t="s">
        <v>129</v>
      </c>
      <c r="BM154" s="13" t="s">
        <v>392</v>
      </c>
    </row>
    <row r="155" spans="2:65" s="1" customFormat="1" ht="22.5" customHeight="1">
      <c r="B155" s="30"/>
      <c r="C155" s="162" t="s">
        <v>393</v>
      </c>
      <c r="D155" s="162" t="s">
        <v>124</v>
      </c>
      <c r="E155" s="163" t="s">
        <v>394</v>
      </c>
      <c r="F155" s="164" t="s">
        <v>395</v>
      </c>
      <c r="G155" s="165" t="s">
        <v>127</v>
      </c>
      <c r="H155" s="166">
        <v>2</v>
      </c>
      <c r="I155" s="167"/>
      <c r="J155" s="168">
        <f t="shared" si="20"/>
        <v>0</v>
      </c>
      <c r="K155" s="164" t="s">
        <v>128</v>
      </c>
      <c r="L155" s="34"/>
      <c r="M155" s="169" t="s">
        <v>1</v>
      </c>
      <c r="N155" s="170" t="s">
        <v>47</v>
      </c>
      <c r="O155" s="56"/>
      <c r="P155" s="171">
        <f t="shared" si="21"/>
        <v>0</v>
      </c>
      <c r="Q155" s="171">
        <v>0</v>
      </c>
      <c r="R155" s="171">
        <f t="shared" si="22"/>
        <v>0</v>
      </c>
      <c r="S155" s="171">
        <v>0</v>
      </c>
      <c r="T155" s="172">
        <f t="shared" si="23"/>
        <v>0</v>
      </c>
      <c r="AR155" s="13" t="s">
        <v>129</v>
      </c>
      <c r="AT155" s="13" t="s">
        <v>124</v>
      </c>
      <c r="AU155" s="13" t="s">
        <v>76</v>
      </c>
      <c r="AY155" s="13" t="s">
        <v>130</v>
      </c>
      <c r="BE155" s="173">
        <f t="shared" si="24"/>
        <v>0</v>
      </c>
      <c r="BF155" s="173">
        <f t="shared" si="25"/>
        <v>0</v>
      </c>
      <c r="BG155" s="173">
        <f t="shared" si="26"/>
        <v>0</v>
      </c>
      <c r="BH155" s="173">
        <f t="shared" si="27"/>
        <v>0</v>
      </c>
      <c r="BI155" s="173">
        <f t="shared" si="28"/>
        <v>0</v>
      </c>
      <c r="BJ155" s="13" t="s">
        <v>21</v>
      </c>
      <c r="BK155" s="173">
        <f t="shared" si="29"/>
        <v>0</v>
      </c>
      <c r="BL155" s="13" t="s">
        <v>129</v>
      </c>
      <c r="BM155" s="13" t="s">
        <v>396</v>
      </c>
    </row>
    <row r="156" spans="2:65" s="1" customFormat="1" ht="22.5" customHeight="1">
      <c r="B156" s="30"/>
      <c r="C156" s="162" t="s">
        <v>397</v>
      </c>
      <c r="D156" s="162" t="s">
        <v>124</v>
      </c>
      <c r="E156" s="163" t="s">
        <v>398</v>
      </c>
      <c r="F156" s="164" t="s">
        <v>399</v>
      </c>
      <c r="G156" s="165" t="s">
        <v>127</v>
      </c>
      <c r="H156" s="166">
        <v>5</v>
      </c>
      <c r="I156" s="167"/>
      <c r="J156" s="168">
        <f t="shared" si="20"/>
        <v>0</v>
      </c>
      <c r="K156" s="164" t="s">
        <v>128</v>
      </c>
      <c r="L156" s="34"/>
      <c r="M156" s="169" t="s">
        <v>1</v>
      </c>
      <c r="N156" s="170" t="s">
        <v>47</v>
      </c>
      <c r="O156" s="56"/>
      <c r="P156" s="171">
        <f t="shared" si="21"/>
        <v>0</v>
      </c>
      <c r="Q156" s="171">
        <v>0</v>
      </c>
      <c r="R156" s="171">
        <f t="shared" si="22"/>
        <v>0</v>
      </c>
      <c r="S156" s="171">
        <v>0</v>
      </c>
      <c r="T156" s="172">
        <f t="shared" si="23"/>
        <v>0</v>
      </c>
      <c r="AR156" s="13" t="s">
        <v>129</v>
      </c>
      <c r="AT156" s="13" t="s">
        <v>124</v>
      </c>
      <c r="AU156" s="13" t="s">
        <v>76</v>
      </c>
      <c r="AY156" s="13" t="s">
        <v>130</v>
      </c>
      <c r="BE156" s="173">
        <f t="shared" si="24"/>
        <v>0</v>
      </c>
      <c r="BF156" s="173">
        <f t="shared" si="25"/>
        <v>0</v>
      </c>
      <c r="BG156" s="173">
        <f t="shared" si="26"/>
        <v>0</v>
      </c>
      <c r="BH156" s="173">
        <f t="shared" si="27"/>
        <v>0</v>
      </c>
      <c r="BI156" s="173">
        <f t="shared" si="28"/>
        <v>0</v>
      </c>
      <c r="BJ156" s="13" t="s">
        <v>21</v>
      </c>
      <c r="BK156" s="173">
        <f t="shared" si="29"/>
        <v>0</v>
      </c>
      <c r="BL156" s="13" t="s">
        <v>129</v>
      </c>
      <c r="BM156" s="13" t="s">
        <v>400</v>
      </c>
    </row>
    <row r="157" spans="2:65" s="1" customFormat="1" ht="22.5" customHeight="1">
      <c r="B157" s="30"/>
      <c r="C157" s="162" t="s">
        <v>401</v>
      </c>
      <c r="D157" s="162" t="s">
        <v>124</v>
      </c>
      <c r="E157" s="163" t="s">
        <v>402</v>
      </c>
      <c r="F157" s="164" t="s">
        <v>403</v>
      </c>
      <c r="G157" s="165" t="s">
        <v>127</v>
      </c>
      <c r="H157" s="166">
        <v>2</v>
      </c>
      <c r="I157" s="167"/>
      <c r="J157" s="168">
        <f t="shared" si="20"/>
        <v>0</v>
      </c>
      <c r="K157" s="164" t="s">
        <v>128</v>
      </c>
      <c r="L157" s="34"/>
      <c r="M157" s="169" t="s">
        <v>1</v>
      </c>
      <c r="N157" s="170" t="s">
        <v>47</v>
      </c>
      <c r="O157" s="56"/>
      <c r="P157" s="171">
        <f t="shared" si="21"/>
        <v>0</v>
      </c>
      <c r="Q157" s="171">
        <v>0</v>
      </c>
      <c r="R157" s="171">
        <f t="shared" si="22"/>
        <v>0</v>
      </c>
      <c r="S157" s="171">
        <v>0</v>
      </c>
      <c r="T157" s="172">
        <f t="shared" si="23"/>
        <v>0</v>
      </c>
      <c r="AR157" s="13" t="s">
        <v>129</v>
      </c>
      <c r="AT157" s="13" t="s">
        <v>124</v>
      </c>
      <c r="AU157" s="13" t="s">
        <v>76</v>
      </c>
      <c r="AY157" s="13" t="s">
        <v>130</v>
      </c>
      <c r="BE157" s="173">
        <f t="shared" si="24"/>
        <v>0</v>
      </c>
      <c r="BF157" s="173">
        <f t="shared" si="25"/>
        <v>0</v>
      </c>
      <c r="BG157" s="173">
        <f t="shared" si="26"/>
        <v>0</v>
      </c>
      <c r="BH157" s="173">
        <f t="shared" si="27"/>
        <v>0</v>
      </c>
      <c r="BI157" s="173">
        <f t="shared" si="28"/>
        <v>0</v>
      </c>
      <c r="BJ157" s="13" t="s">
        <v>21</v>
      </c>
      <c r="BK157" s="173">
        <f t="shared" si="29"/>
        <v>0</v>
      </c>
      <c r="BL157" s="13" t="s">
        <v>129</v>
      </c>
      <c r="BM157" s="13" t="s">
        <v>404</v>
      </c>
    </row>
    <row r="158" spans="2:65" s="1" customFormat="1" ht="22.5" customHeight="1">
      <c r="B158" s="30"/>
      <c r="C158" s="162" t="s">
        <v>405</v>
      </c>
      <c r="D158" s="162" t="s">
        <v>124</v>
      </c>
      <c r="E158" s="163" t="s">
        <v>406</v>
      </c>
      <c r="F158" s="164" t="s">
        <v>407</v>
      </c>
      <c r="G158" s="165" t="s">
        <v>127</v>
      </c>
      <c r="H158" s="166">
        <v>10</v>
      </c>
      <c r="I158" s="167"/>
      <c r="J158" s="168">
        <f t="shared" si="20"/>
        <v>0</v>
      </c>
      <c r="K158" s="164" t="s">
        <v>128</v>
      </c>
      <c r="L158" s="34"/>
      <c r="M158" s="169" t="s">
        <v>1</v>
      </c>
      <c r="N158" s="170" t="s">
        <v>47</v>
      </c>
      <c r="O158" s="56"/>
      <c r="P158" s="171">
        <f t="shared" si="21"/>
        <v>0</v>
      </c>
      <c r="Q158" s="171">
        <v>0</v>
      </c>
      <c r="R158" s="171">
        <f t="shared" si="22"/>
        <v>0</v>
      </c>
      <c r="S158" s="171">
        <v>0</v>
      </c>
      <c r="T158" s="172">
        <f t="shared" si="23"/>
        <v>0</v>
      </c>
      <c r="AR158" s="13" t="s">
        <v>129</v>
      </c>
      <c r="AT158" s="13" t="s">
        <v>124</v>
      </c>
      <c r="AU158" s="13" t="s">
        <v>76</v>
      </c>
      <c r="AY158" s="13" t="s">
        <v>130</v>
      </c>
      <c r="BE158" s="173">
        <f t="shared" si="24"/>
        <v>0</v>
      </c>
      <c r="BF158" s="173">
        <f t="shared" si="25"/>
        <v>0</v>
      </c>
      <c r="BG158" s="173">
        <f t="shared" si="26"/>
        <v>0</v>
      </c>
      <c r="BH158" s="173">
        <f t="shared" si="27"/>
        <v>0</v>
      </c>
      <c r="BI158" s="173">
        <f t="shared" si="28"/>
        <v>0</v>
      </c>
      <c r="BJ158" s="13" t="s">
        <v>21</v>
      </c>
      <c r="BK158" s="173">
        <f t="shared" si="29"/>
        <v>0</v>
      </c>
      <c r="BL158" s="13" t="s">
        <v>129</v>
      </c>
      <c r="BM158" s="13" t="s">
        <v>408</v>
      </c>
    </row>
    <row r="159" spans="2:65" s="1" customFormat="1" ht="22.5" customHeight="1">
      <c r="B159" s="30"/>
      <c r="C159" s="162" t="s">
        <v>409</v>
      </c>
      <c r="D159" s="162" t="s">
        <v>124</v>
      </c>
      <c r="E159" s="163" t="s">
        <v>410</v>
      </c>
      <c r="F159" s="164" t="s">
        <v>411</v>
      </c>
      <c r="G159" s="165" t="s">
        <v>127</v>
      </c>
      <c r="H159" s="166">
        <v>10</v>
      </c>
      <c r="I159" s="167"/>
      <c r="J159" s="168">
        <f t="shared" si="20"/>
        <v>0</v>
      </c>
      <c r="K159" s="164" t="s">
        <v>128</v>
      </c>
      <c r="L159" s="34"/>
      <c r="M159" s="169" t="s">
        <v>1</v>
      </c>
      <c r="N159" s="170" t="s">
        <v>47</v>
      </c>
      <c r="O159" s="56"/>
      <c r="P159" s="171">
        <f t="shared" si="21"/>
        <v>0</v>
      </c>
      <c r="Q159" s="171">
        <v>0</v>
      </c>
      <c r="R159" s="171">
        <f t="shared" si="22"/>
        <v>0</v>
      </c>
      <c r="S159" s="171">
        <v>0</v>
      </c>
      <c r="T159" s="172">
        <f t="shared" si="23"/>
        <v>0</v>
      </c>
      <c r="AR159" s="13" t="s">
        <v>129</v>
      </c>
      <c r="AT159" s="13" t="s">
        <v>124</v>
      </c>
      <c r="AU159" s="13" t="s">
        <v>76</v>
      </c>
      <c r="AY159" s="13" t="s">
        <v>130</v>
      </c>
      <c r="BE159" s="173">
        <f t="shared" si="24"/>
        <v>0</v>
      </c>
      <c r="BF159" s="173">
        <f t="shared" si="25"/>
        <v>0</v>
      </c>
      <c r="BG159" s="173">
        <f t="shared" si="26"/>
        <v>0</v>
      </c>
      <c r="BH159" s="173">
        <f t="shared" si="27"/>
        <v>0</v>
      </c>
      <c r="BI159" s="173">
        <f t="shared" si="28"/>
        <v>0</v>
      </c>
      <c r="BJ159" s="13" t="s">
        <v>21</v>
      </c>
      <c r="BK159" s="173">
        <f t="shared" si="29"/>
        <v>0</v>
      </c>
      <c r="BL159" s="13" t="s">
        <v>129</v>
      </c>
      <c r="BM159" s="13" t="s">
        <v>412</v>
      </c>
    </row>
    <row r="160" spans="2:65" s="1" customFormat="1" ht="22.5" customHeight="1">
      <c r="B160" s="30"/>
      <c r="C160" s="162" t="s">
        <v>413</v>
      </c>
      <c r="D160" s="162" t="s">
        <v>124</v>
      </c>
      <c r="E160" s="163" t="s">
        <v>414</v>
      </c>
      <c r="F160" s="164" t="s">
        <v>415</v>
      </c>
      <c r="G160" s="165" t="s">
        <v>127</v>
      </c>
      <c r="H160" s="166">
        <v>10</v>
      </c>
      <c r="I160" s="167"/>
      <c r="J160" s="168">
        <f t="shared" si="20"/>
        <v>0</v>
      </c>
      <c r="K160" s="164" t="s">
        <v>128</v>
      </c>
      <c r="L160" s="34"/>
      <c r="M160" s="169" t="s">
        <v>1</v>
      </c>
      <c r="N160" s="170" t="s">
        <v>47</v>
      </c>
      <c r="O160" s="56"/>
      <c r="P160" s="171">
        <f t="shared" si="21"/>
        <v>0</v>
      </c>
      <c r="Q160" s="171">
        <v>0</v>
      </c>
      <c r="R160" s="171">
        <f t="shared" si="22"/>
        <v>0</v>
      </c>
      <c r="S160" s="171">
        <v>0</v>
      </c>
      <c r="T160" s="172">
        <f t="shared" si="23"/>
        <v>0</v>
      </c>
      <c r="AR160" s="13" t="s">
        <v>129</v>
      </c>
      <c r="AT160" s="13" t="s">
        <v>124</v>
      </c>
      <c r="AU160" s="13" t="s">
        <v>76</v>
      </c>
      <c r="AY160" s="13" t="s">
        <v>130</v>
      </c>
      <c r="BE160" s="173">
        <f t="shared" si="24"/>
        <v>0</v>
      </c>
      <c r="BF160" s="173">
        <f t="shared" si="25"/>
        <v>0</v>
      </c>
      <c r="BG160" s="173">
        <f t="shared" si="26"/>
        <v>0</v>
      </c>
      <c r="BH160" s="173">
        <f t="shared" si="27"/>
        <v>0</v>
      </c>
      <c r="BI160" s="173">
        <f t="shared" si="28"/>
        <v>0</v>
      </c>
      <c r="BJ160" s="13" t="s">
        <v>21</v>
      </c>
      <c r="BK160" s="173">
        <f t="shared" si="29"/>
        <v>0</v>
      </c>
      <c r="BL160" s="13" t="s">
        <v>129</v>
      </c>
      <c r="BM160" s="13" t="s">
        <v>416</v>
      </c>
    </row>
    <row r="161" spans="2:65" s="1" customFormat="1" ht="22.5" customHeight="1">
      <c r="B161" s="30"/>
      <c r="C161" s="162" t="s">
        <v>417</v>
      </c>
      <c r="D161" s="162" t="s">
        <v>124</v>
      </c>
      <c r="E161" s="163" t="s">
        <v>418</v>
      </c>
      <c r="F161" s="164" t="s">
        <v>419</v>
      </c>
      <c r="G161" s="165" t="s">
        <v>127</v>
      </c>
      <c r="H161" s="166">
        <v>10</v>
      </c>
      <c r="I161" s="167"/>
      <c r="J161" s="168">
        <f t="shared" si="20"/>
        <v>0</v>
      </c>
      <c r="K161" s="164" t="s">
        <v>128</v>
      </c>
      <c r="L161" s="34"/>
      <c r="M161" s="169" t="s">
        <v>1</v>
      </c>
      <c r="N161" s="170" t="s">
        <v>47</v>
      </c>
      <c r="O161" s="56"/>
      <c r="P161" s="171">
        <f t="shared" si="21"/>
        <v>0</v>
      </c>
      <c r="Q161" s="171">
        <v>0</v>
      </c>
      <c r="R161" s="171">
        <f t="shared" si="22"/>
        <v>0</v>
      </c>
      <c r="S161" s="171">
        <v>0</v>
      </c>
      <c r="T161" s="172">
        <f t="shared" si="23"/>
        <v>0</v>
      </c>
      <c r="AR161" s="13" t="s">
        <v>129</v>
      </c>
      <c r="AT161" s="13" t="s">
        <v>124</v>
      </c>
      <c r="AU161" s="13" t="s">
        <v>76</v>
      </c>
      <c r="AY161" s="13" t="s">
        <v>130</v>
      </c>
      <c r="BE161" s="173">
        <f t="shared" si="24"/>
        <v>0</v>
      </c>
      <c r="BF161" s="173">
        <f t="shared" si="25"/>
        <v>0</v>
      </c>
      <c r="BG161" s="173">
        <f t="shared" si="26"/>
        <v>0</v>
      </c>
      <c r="BH161" s="173">
        <f t="shared" si="27"/>
        <v>0</v>
      </c>
      <c r="BI161" s="173">
        <f t="shared" si="28"/>
        <v>0</v>
      </c>
      <c r="BJ161" s="13" t="s">
        <v>21</v>
      </c>
      <c r="BK161" s="173">
        <f t="shared" si="29"/>
        <v>0</v>
      </c>
      <c r="BL161" s="13" t="s">
        <v>129</v>
      </c>
      <c r="BM161" s="13" t="s">
        <v>420</v>
      </c>
    </row>
    <row r="162" spans="2:65" s="1" customFormat="1" ht="22.5" customHeight="1">
      <c r="B162" s="30"/>
      <c r="C162" s="162" t="s">
        <v>421</v>
      </c>
      <c r="D162" s="162" t="s">
        <v>124</v>
      </c>
      <c r="E162" s="163" t="s">
        <v>422</v>
      </c>
      <c r="F162" s="164" t="s">
        <v>423</v>
      </c>
      <c r="G162" s="165" t="s">
        <v>127</v>
      </c>
      <c r="H162" s="166">
        <v>2</v>
      </c>
      <c r="I162" s="167"/>
      <c r="J162" s="168">
        <f t="shared" si="20"/>
        <v>0</v>
      </c>
      <c r="K162" s="164" t="s">
        <v>128</v>
      </c>
      <c r="L162" s="34"/>
      <c r="M162" s="169" t="s">
        <v>1</v>
      </c>
      <c r="N162" s="170" t="s">
        <v>47</v>
      </c>
      <c r="O162" s="56"/>
      <c r="P162" s="171">
        <f t="shared" si="21"/>
        <v>0</v>
      </c>
      <c r="Q162" s="171">
        <v>0</v>
      </c>
      <c r="R162" s="171">
        <f t="shared" si="22"/>
        <v>0</v>
      </c>
      <c r="S162" s="171">
        <v>0</v>
      </c>
      <c r="T162" s="172">
        <f t="shared" si="23"/>
        <v>0</v>
      </c>
      <c r="AR162" s="13" t="s">
        <v>129</v>
      </c>
      <c r="AT162" s="13" t="s">
        <v>124</v>
      </c>
      <c r="AU162" s="13" t="s">
        <v>76</v>
      </c>
      <c r="AY162" s="13" t="s">
        <v>130</v>
      </c>
      <c r="BE162" s="173">
        <f t="shared" si="24"/>
        <v>0</v>
      </c>
      <c r="BF162" s="173">
        <f t="shared" si="25"/>
        <v>0</v>
      </c>
      <c r="BG162" s="173">
        <f t="shared" si="26"/>
        <v>0</v>
      </c>
      <c r="BH162" s="173">
        <f t="shared" si="27"/>
        <v>0</v>
      </c>
      <c r="BI162" s="173">
        <f t="shared" si="28"/>
        <v>0</v>
      </c>
      <c r="BJ162" s="13" t="s">
        <v>21</v>
      </c>
      <c r="BK162" s="173">
        <f t="shared" si="29"/>
        <v>0</v>
      </c>
      <c r="BL162" s="13" t="s">
        <v>129</v>
      </c>
      <c r="BM162" s="13" t="s">
        <v>424</v>
      </c>
    </row>
    <row r="163" spans="2:65" s="1" customFormat="1" ht="22.5" customHeight="1">
      <c r="B163" s="30"/>
      <c r="C163" s="162" t="s">
        <v>425</v>
      </c>
      <c r="D163" s="162" t="s">
        <v>124</v>
      </c>
      <c r="E163" s="163" t="s">
        <v>426</v>
      </c>
      <c r="F163" s="164" t="s">
        <v>427</v>
      </c>
      <c r="G163" s="165" t="s">
        <v>127</v>
      </c>
      <c r="H163" s="166">
        <v>2</v>
      </c>
      <c r="I163" s="167"/>
      <c r="J163" s="168">
        <f t="shared" si="20"/>
        <v>0</v>
      </c>
      <c r="K163" s="164" t="s">
        <v>128</v>
      </c>
      <c r="L163" s="34"/>
      <c r="M163" s="169" t="s">
        <v>1</v>
      </c>
      <c r="N163" s="170" t="s">
        <v>47</v>
      </c>
      <c r="O163" s="56"/>
      <c r="P163" s="171">
        <f t="shared" si="21"/>
        <v>0</v>
      </c>
      <c r="Q163" s="171">
        <v>0</v>
      </c>
      <c r="R163" s="171">
        <f t="shared" si="22"/>
        <v>0</v>
      </c>
      <c r="S163" s="171">
        <v>0</v>
      </c>
      <c r="T163" s="172">
        <f t="shared" si="23"/>
        <v>0</v>
      </c>
      <c r="AR163" s="13" t="s">
        <v>129</v>
      </c>
      <c r="AT163" s="13" t="s">
        <v>124</v>
      </c>
      <c r="AU163" s="13" t="s">
        <v>76</v>
      </c>
      <c r="AY163" s="13" t="s">
        <v>130</v>
      </c>
      <c r="BE163" s="173">
        <f t="shared" si="24"/>
        <v>0</v>
      </c>
      <c r="BF163" s="173">
        <f t="shared" si="25"/>
        <v>0</v>
      </c>
      <c r="BG163" s="173">
        <f t="shared" si="26"/>
        <v>0</v>
      </c>
      <c r="BH163" s="173">
        <f t="shared" si="27"/>
        <v>0</v>
      </c>
      <c r="BI163" s="173">
        <f t="shared" si="28"/>
        <v>0</v>
      </c>
      <c r="BJ163" s="13" t="s">
        <v>21</v>
      </c>
      <c r="BK163" s="173">
        <f t="shared" si="29"/>
        <v>0</v>
      </c>
      <c r="BL163" s="13" t="s">
        <v>129</v>
      </c>
      <c r="BM163" s="13" t="s">
        <v>428</v>
      </c>
    </row>
    <row r="164" spans="2:65" s="1" customFormat="1" ht="22.5" customHeight="1">
      <c r="B164" s="30"/>
      <c r="C164" s="162" t="s">
        <v>429</v>
      </c>
      <c r="D164" s="162" t="s">
        <v>124</v>
      </c>
      <c r="E164" s="163" t="s">
        <v>430</v>
      </c>
      <c r="F164" s="164" t="s">
        <v>431</v>
      </c>
      <c r="G164" s="165" t="s">
        <v>127</v>
      </c>
      <c r="H164" s="166">
        <v>2</v>
      </c>
      <c r="I164" s="167"/>
      <c r="J164" s="168">
        <f t="shared" si="20"/>
        <v>0</v>
      </c>
      <c r="K164" s="164" t="s">
        <v>128</v>
      </c>
      <c r="L164" s="34"/>
      <c r="M164" s="169" t="s">
        <v>1</v>
      </c>
      <c r="N164" s="170" t="s">
        <v>47</v>
      </c>
      <c r="O164" s="56"/>
      <c r="P164" s="171">
        <f t="shared" si="21"/>
        <v>0</v>
      </c>
      <c r="Q164" s="171">
        <v>0</v>
      </c>
      <c r="R164" s="171">
        <f t="shared" si="22"/>
        <v>0</v>
      </c>
      <c r="S164" s="171">
        <v>0</v>
      </c>
      <c r="T164" s="172">
        <f t="shared" si="23"/>
        <v>0</v>
      </c>
      <c r="AR164" s="13" t="s">
        <v>129</v>
      </c>
      <c r="AT164" s="13" t="s">
        <v>124</v>
      </c>
      <c r="AU164" s="13" t="s">
        <v>76</v>
      </c>
      <c r="AY164" s="13" t="s">
        <v>130</v>
      </c>
      <c r="BE164" s="173">
        <f t="shared" si="24"/>
        <v>0</v>
      </c>
      <c r="BF164" s="173">
        <f t="shared" si="25"/>
        <v>0</v>
      </c>
      <c r="BG164" s="173">
        <f t="shared" si="26"/>
        <v>0</v>
      </c>
      <c r="BH164" s="173">
        <f t="shared" si="27"/>
        <v>0</v>
      </c>
      <c r="BI164" s="173">
        <f t="shared" si="28"/>
        <v>0</v>
      </c>
      <c r="BJ164" s="13" t="s">
        <v>21</v>
      </c>
      <c r="BK164" s="173">
        <f t="shared" si="29"/>
        <v>0</v>
      </c>
      <c r="BL164" s="13" t="s">
        <v>129</v>
      </c>
      <c r="BM164" s="13" t="s">
        <v>432</v>
      </c>
    </row>
    <row r="165" spans="2:65" s="1" customFormat="1" ht="22.5" customHeight="1">
      <c r="B165" s="30"/>
      <c r="C165" s="162" t="s">
        <v>433</v>
      </c>
      <c r="D165" s="162" t="s">
        <v>124</v>
      </c>
      <c r="E165" s="163" t="s">
        <v>434</v>
      </c>
      <c r="F165" s="164" t="s">
        <v>435</v>
      </c>
      <c r="G165" s="165" t="s">
        <v>127</v>
      </c>
      <c r="H165" s="166">
        <v>2</v>
      </c>
      <c r="I165" s="167"/>
      <c r="J165" s="168">
        <f t="shared" si="20"/>
        <v>0</v>
      </c>
      <c r="K165" s="164" t="s">
        <v>128</v>
      </c>
      <c r="L165" s="34"/>
      <c r="M165" s="169" t="s">
        <v>1</v>
      </c>
      <c r="N165" s="170" t="s">
        <v>47</v>
      </c>
      <c r="O165" s="56"/>
      <c r="P165" s="171">
        <f t="shared" si="21"/>
        <v>0</v>
      </c>
      <c r="Q165" s="171">
        <v>0</v>
      </c>
      <c r="R165" s="171">
        <f t="shared" si="22"/>
        <v>0</v>
      </c>
      <c r="S165" s="171">
        <v>0</v>
      </c>
      <c r="T165" s="172">
        <f t="shared" si="23"/>
        <v>0</v>
      </c>
      <c r="AR165" s="13" t="s">
        <v>129</v>
      </c>
      <c r="AT165" s="13" t="s">
        <v>124</v>
      </c>
      <c r="AU165" s="13" t="s">
        <v>76</v>
      </c>
      <c r="AY165" s="13" t="s">
        <v>130</v>
      </c>
      <c r="BE165" s="173">
        <f t="shared" si="24"/>
        <v>0</v>
      </c>
      <c r="BF165" s="173">
        <f t="shared" si="25"/>
        <v>0</v>
      </c>
      <c r="BG165" s="173">
        <f t="shared" si="26"/>
        <v>0</v>
      </c>
      <c r="BH165" s="173">
        <f t="shared" si="27"/>
        <v>0</v>
      </c>
      <c r="BI165" s="173">
        <f t="shared" si="28"/>
        <v>0</v>
      </c>
      <c r="BJ165" s="13" t="s">
        <v>21</v>
      </c>
      <c r="BK165" s="173">
        <f t="shared" si="29"/>
        <v>0</v>
      </c>
      <c r="BL165" s="13" t="s">
        <v>129</v>
      </c>
      <c r="BM165" s="13" t="s">
        <v>436</v>
      </c>
    </row>
    <row r="166" spans="2:65" s="1" customFormat="1" ht="22.5" customHeight="1">
      <c r="B166" s="30"/>
      <c r="C166" s="162" t="s">
        <v>437</v>
      </c>
      <c r="D166" s="162" t="s">
        <v>124</v>
      </c>
      <c r="E166" s="163" t="s">
        <v>438</v>
      </c>
      <c r="F166" s="164" t="s">
        <v>439</v>
      </c>
      <c r="G166" s="165" t="s">
        <v>127</v>
      </c>
      <c r="H166" s="166">
        <v>20</v>
      </c>
      <c r="I166" s="167"/>
      <c r="J166" s="168">
        <f t="shared" si="20"/>
        <v>0</v>
      </c>
      <c r="K166" s="164" t="s">
        <v>128</v>
      </c>
      <c r="L166" s="34"/>
      <c r="M166" s="169" t="s">
        <v>1</v>
      </c>
      <c r="N166" s="170" t="s">
        <v>47</v>
      </c>
      <c r="O166" s="56"/>
      <c r="P166" s="171">
        <f t="shared" si="21"/>
        <v>0</v>
      </c>
      <c r="Q166" s="171">
        <v>0</v>
      </c>
      <c r="R166" s="171">
        <f t="shared" si="22"/>
        <v>0</v>
      </c>
      <c r="S166" s="171">
        <v>0</v>
      </c>
      <c r="T166" s="172">
        <f t="shared" si="23"/>
        <v>0</v>
      </c>
      <c r="AR166" s="13" t="s">
        <v>129</v>
      </c>
      <c r="AT166" s="13" t="s">
        <v>124</v>
      </c>
      <c r="AU166" s="13" t="s">
        <v>76</v>
      </c>
      <c r="AY166" s="13" t="s">
        <v>130</v>
      </c>
      <c r="BE166" s="173">
        <f t="shared" si="24"/>
        <v>0</v>
      </c>
      <c r="BF166" s="173">
        <f t="shared" si="25"/>
        <v>0</v>
      </c>
      <c r="BG166" s="173">
        <f t="shared" si="26"/>
        <v>0</v>
      </c>
      <c r="BH166" s="173">
        <f t="shared" si="27"/>
        <v>0</v>
      </c>
      <c r="BI166" s="173">
        <f t="shared" si="28"/>
        <v>0</v>
      </c>
      <c r="BJ166" s="13" t="s">
        <v>21</v>
      </c>
      <c r="BK166" s="173">
        <f t="shared" si="29"/>
        <v>0</v>
      </c>
      <c r="BL166" s="13" t="s">
        <v>129</v>
      </c>
      <c r="BM166" s="13" t="s">
        <v>440</v>
      </c>
    </row>
    <row r="167" spans="2:65" s="1" customFormat="1" ht="22.5" customHeight="1">
      <c r="B167" s="30"/>
      <c r="C167" s="162" t="s">
        <v>441</v>
      </c>
      <c r="D167" s="162" t="s">
        <v>124</v>
      </c>
      <c r="E167" s="163" t="s">
        <v>442</v>
      </c>
      <c r="F167" s="164" t="s">
        <v>443</v>
      </c>
      <c r="G167" s="165" t="s">
        <v>127</v>
      </c>
      <c r="H167" s="166">
        <v>576</v>
      </c>
      <c r="I167" s="167"/>
      <c r="J167" s="168">
        <f t="shared" si="20"/>
        <v>0</v>
      </c>
      <c r="K167" s="164" t="s">
        <v>128</v>
      </c>
      <c r="L167" s="34"/>
      <c r="M167" s="169" t="s">
        <v>1</v>
      </c>
      <c r="N167" s="170" t="s">
        <v>47</v>
      </c>
      <c r="O167" s="56"/>
      <c r="P167" s="171">
        <f t="shared" si="21"/>
        <v>0</v>
      </c>
      <c r="Q167" s="171">
        <v>0</v>
      </c>
      <c r="R167" s="171">
        <f t="shared" si="22"/>
        <v>0</v>
      </c>
      <c r="S167" s="171">
        <v>0</v>
      </c>
      <c r="T167" s="172">
        <f t="shared" si="23"/>
        <v>0</v>
      </c>
      <c r="AR167" s="13" t="s">
        <v>21</v>
      </c>
      <c r="AT167" s="13" t="s">
        <v>124</v>
      </c>
      <c r="AU167" s="13" t="s">
        <v>76</v>
      </c>
      <c r="AY167" s="13" t="s">
        <v>130</v>
      </c>
      <c r="BE167" s="173">
        <f t="shared" si="24"/>
        <v>0</v>
      </c>
      <c r="BF167" s="173">
        <f t="shared" si="25"/>
        <v>0</v>
      </c>
      <c r="BG167" s="173">
        <f t="shared" si="26"/>
        <v>0</v>
      </c>
      <c r="BH167" s="173">
        <f t="shared" si="27"/>
        <v>0</v>
      </c>
      <c r="BI167" s="173">
        <f t="shared" si="28"/>
        <v>0</v>
      </c>
      <c r="BJ167" s="13" t="s">
        <v>21</v>
      </c>
      <c r="BK167" s="173">
        <f t="shared" si="29"/>
        <v>0</v>
      </c>
      <c r="BL167" s="13" t="s">
        <v>21</v>
      </c>
      <c r="BM167" s="13" t="s">
        <v>444</v>
      </c>
    </row>
    <row r="168" spans="2:65" s="1" customFormat="1" ht="22.5" customHeight="1">
      <c r="B168" s="30"/>
      <c r="C168" s="162" t="s">
        <v>445</v>
      </c>
      <c r="D168" s="162" t="s">
        <v>124</v>
      </c>
      <c r="E168" s="163" t="s">
        <v>446</v>
      </c>
      <c r="F168" s="164" t="s">
        <v>447</v>
      </c>
      <c r="G168" s="165" t="s">
        <v>127</v>
      </c>
      <c r="H168" s="166">
        <v>30</v>
      </c>
      <c r="I168" s="167"/>
      <c r="J168" s="168">
        <f t="shared" si="20"/>
        <v>0</v>
      </c>
      <c r="K168" s="164" t="s">
        <v>128</v>
      </c>
      <c r="L168" s="34"/>
      <c r="M168" s="169" t="s">
        <v>1</v>
      </c>
      <c r="N168" s="170" t="s">
        <v>47</v>
      </c>
      <c r="O168" s="56"/>
      <c r="P168" s="171">
        <f t="shared" si="21"/>
        <v>0</v>
      </c>
      <c r="Q168" s="171">
        <v>0</v>
      </c>
      <c r="R168" s="171">
        <f t="shared" si="22"/>
        <v>0</v>
      </c>
      <c r="S168" s="171">
        <v>0</v>
      </c>
      <c r="T168" s="172">
        <f t="shared" si="23"/>
        <v>0</v>
      </c>
      <c r="AR168" s="13" t="s">
        <v>129</v>
      </c>
      <c r="AT168" s="13" t="s">
        <v>124</v>
      </c>
      <c r="AU168" s="13" t="s">
        <v>76</v>
      </c>
      <c r="AY168" s="13" t="s">
        <v>130</v>
      </c>
      <c r="BE168" s="173">
        <f t="shared" si="24"/>
        <v>0</v>
      </c>
      <c r="BF168" s="173">
        <f t="shared" si="25"/>
        <v>0</v>
      </c>
      <c r="BG168" s="173">
        <f t="shared" si="26"/>
        <v>0</v>
      </c>
      <c r="BH168" s="173">
        <f t="shared" si="27"/>
        <v>0</v>
      </c>
      <c r="BI168" s="173">
        <f t="shared" si="28"/>
        <v>0</v>
      </c>
      <c r="BJ168" s="13" t="s">
        <v>21</v>
      </c>
      <c r="BK168" s="173">
        <f t="shared" si="29"/>
        <v>0</v>
      </c>
      <c r="BL168" s="13" t="s">
        <v>129</v>
      </c>
      <c r="BM168" s="13" t="s">
        <v>448</v>
      </c>
    </row>
    <row r="169" spans="2:65" s="1" customFormat="1" ht="22.5" customHeight="1">
      <c r="B169" s="30"/>
      <c r="C169" s="162" t="s">
        <v>449</v>
      </c>
      <c r="D169" s="162" t="s">
        <v>124</v>
      </c>
      <c r="E169" s="163" t="s">
        <v>450</v>
      </c>
      <c r="F169" s="164" t="s">
        <v>451</v>
      </c>
      <c r="G169" s="165" t="s">
        <v>127</v>
      </c>
      <c r="H169" s="166">
        <v>30</v>
      </c>
      <c r="I169" s="167"/>
      <c r="J169" s="168">
        <f t="shared" si="20"/>
        <v>0</v>
      </c>
      <c r="K169" s="164" t="s">
        <v>128</v>
      </c>
      <c r="L169" s="34"/>
      <c r="M169" s="169" t="s">
        <v>1</v>
      </c>
      <c r="N169" s="170" t="s">
        <v>47</v>
      </c>
      <c r="O169" s="56"/>
      <c r="P169" s="171">
        <f t="shared" si="21"/>
        <v>0</v>
      </c>
      <c r="Q169" s="171">
        <v>0</v>
      </c>
      <c r="R169" s="171">
        <f t="shared" si="22"/>
        <v>0</v>
      </c>
      <c r="S169" s="171">
        <v>0</v>
      </c>
      <c r="T169" s="172">
        <f t="shared" si="23"/>
        <v>0</v>
      </c>
      <c r="AR169" s="13" t="s">
        <v>129</v>
      </c>
      <c r="AT169" s="13" t="s">
        <v>124</v>
      </c>
      <c r="AU169" s="13" t="s">
        <v>76</v>
      </c>
      <c r="AY169" s="13" t="s">
        <v>130</v>
      </c>
      <c r="BE169" s="173">
        <f t="shared" si="24"/>
        <v>0</v>
      </c>
      <c r="BF169" s="173">
        <f t="shared" si="25"/>
        <v>0</v>
      </c>
      <c r="BG169" s="173">
        <f t="shared" si="26"/>
        <v>0</v>
      </c>
      <c r="BH169" s="173">
        <f t="shared" si="27"/>
        <v>0</v>
      </c>
      <c r="BI169" s="173">
        <f t="shared" si="28"/>
        <v>0</v>
      </c>
      <c r="BJ169" s="13" t="s">
        <v>21</v>
      </c>
      <c r="BK169" s="173">
        <f t="shared" si="29"/>
        <v>0</v>
      </c>
      <c r="BL169" s="13" t="s">
        <v>129</v>
      </c>
      <c r="BM169" s="13" t="s">
        <v>452</v>
      </c>
    </row>
    <row r="170" spans="2:65" s="1" customFormat="1" ht="22.5" customHeight="1">
      <c r="B170" s="30"/>
      <c r="C170" s="162" t="s">
        <v>453</v>
      </c>
      <c r="D170" s="162" t="s">
        <v>124</v>
      </c>
      <c r="E170" s="163" t="s">
        <v>454</v>
      </c>
      <c r="F170" s="164" t="s">
        <v>455</v>
      </c>
      <c r="G170" s="165" t="s">
        <v>127</v>
      </c>
      <c r="H170" s="166">
        <v>1</v>
      </c>
      <c r="I170" s="167"/>
      <c r="J170" s="168">
        <f t="shared" si="20"/>
        <v>0</v>
      </c>
      <c r="K170" s="164" t="s">
        <v>128</v>
      </c>
      <c r="L170" s="34"/>
      <c r="M170" s="169" t="s">
        <v>1</v>
      </c>
      <c r="N170" s="170" t="s">
        <v>47</v>
      </c>
      <c r="O170" s="56"/>
      <c r="P170" s="171">
        <f t="shared" si="21"/>
        <v>0</v>
      </c>
      <c r="Q170" s="171">
        <v>0</v>
      </c>
      <c r="R170" s="171">
        <f t="shared" si="22"/>
        <v>0</v>
      </c>
      <c r="S170" s="171">
        <v>0</v>
      </c>
      <c r="T170" s="172">
        <f t="shared" si="23"/>
        <v>0</v>
      </c>
      <c r="AR170" s="13" t="s">
        <v>129</v>
      </c>
      <c r="AT170" s="13" t="s">
        <v>124</v>
      </c>
      <c r="AU170" s="13" t="s">
        <v>76</v>
      </c>
      <c r="AY170" s="13" t="s">
        <v>130</v>
      </c>
      <c r="BE170" s="173">
        <f t="shared" si="24"/>
        <v>0</v>
      </c>
      <c r="BF170" s="173">
        <f t="shared" si="25"/>
        <v>0</v>
      </c>
      <c r="BG170" s="173">
        <f t="shared" si="26"/>
        <v>0</v>
      </c>
      <c r="BH170" s="173">
        <f t="shared" si="27"/>
        <v>0</v>
      </c>
      <c r="BI170" s="173">
        <f t="shared" si="28"/>
        <v>0</v>
      </c>
      <c r="BJ170" s="13" t="s">
        <v>21</v>
      </c>
      <c r="BK170" s="173">
        <f t="shared" si="29"/>
        <v>0</v>
      </c>
      <c r="BL170" s="13" t="s">
        <v>129</v>
      </c>
      <c r="BM170" s="13" t="s">
        <v>456</v>
      </c>
    </row>
    <row r="171" spans="2:65" s="1" customFormat="1" ht="22.5" customHeight="1">
      <c r="B171" s="30"/>
      <c r="C171" s="162" t="s">
        <v>457</v>
      </c>
      <c r="D171" s="162" t="s">
        <v>124</v>
      </c>
      <c r="E171" s="163" t="s">
        <v>458</v>
      </c>
      <c r="F171" s="164" t="s">
        <v>459</v>
      </c>
      <c r="G171" s="165" t="s">
        <v>127</v>
      </c>
      <c r="H171" s="166">
        <v>2</v>
      </c>
      <c r="I171" s="167"/>
      <c r="J171" s="168">
        <f t="shared" si="20"/>
        <v>0</v>
      </c>
      <c r="K171" s="164" t="s">
        <v>128</v>
      </c>
      <c r="L171" s="34"/>
      <c r="M171" s="169" t="s">
        <v>1</v>
      </c>
      <c r="N171" s="170" t="s">
        <v>47</v>
      </c>
      <c r="O171" s="56"/>
      <c r="P171" s="171">
        <f t="shared" si="21"/>
        <v>0</v>
      </c>
      <c r="Q171" s="171">
        <v>0</v>
      </c>
      <c r="R171" s="171">
        <f t="shared" si="22"/>
        <v>0</v>
      </c>
      <c r="S171" s="171">
        <v>0</v>
      </c>
      <c r="T171" s="172">
        <f t="shared" si="23"/>
        <v>0</v>
      </c>
      <c r="AR171" s="13" t="s">
        <v>129</v>
      </c>
      <c r="AT171" s="13" t="s">
        <v>124</v>
      </c>
      <c r="AU171" s="13" t="s">
        <v>76</v>
      </c>
      <c r="AY171" s="13" t="s">
        <v>130</v>
      </c>
      <c r="BE171" s="173">
        <f t="shared" si="24"/>
        <v>0</v>
      </c>
      <c r="BF171" s="173">
        <f t="shared" si="25"/>
        <v>0</v>
      </c>
      <c r="BG171" s="173">
        <f t="shared" si="26"/>
        <v>0</v>
      </c>
      <c r="BH171" s="173">
        <f t="shared" si="27"/>
        <v>0</v>
      </c>
      <c r="BI171" s="173">
        <f t="shared" si="28"/>
        <v>0</v>
      </c>
      <c r="BJ171" s="13" t="s">
        <v>21</v>
      </c>
      <c r="BK171" s="173">
        <f t="shared" si="29"/>
        <v>0</v>
      </c>
      <c r="BL171" s="13" t="s">
        <v>129</v>
      </c>
      <c r="BM171" s="13" t="s">
        <v>460</v>
      </c>
    </row>
    <row r="172" spans="2:65" s="1" customFormat="1" ht="22.5" customHeight="1">
      <c r="B172" s="30"/>
      <c r="C172" s="162" t="s">
        <v>461</v>
      </c>
      <c r="D172" s="162" t="s">
        <v>124</v>
      </c>
      <c r="E172" s="163" t="s">
        <v>462</v>
      </c>
      <c r="F172" s="164" t="s">
        <v>463</v>
      </c>
      <c r="G172" s="165" t="s">
        <v>127</v>
      </c>
      <c r="H172" s="166">
        <v>2</v>
      </c>
      <c r="I172" s="167"/>
      <c r="J172" s="168">
        <f t="shared" si="20"/>
        <v>0</v>
      </c>
      <c r="K172" s="164" t="s">
        <v>128</v>
      </c>
      <c r="L172" s="34"/>
      <c r="M172" s="169" t="s">
        <v>1</v>
      </c>
      <c r="N172" s="170" t="s">
        <v>47</v>
      </c>
      <c r="O172" s="56"/>
      <c r="P172" s="171">
        <f t="shared" si="21"/>
        <v>0</v>
      </c>
      <c r="Q172" s="171">
        <v>0</v>
      </c>
      <c r="R172" s="171">
        <f t="shared" si="22"/>
        <v>0</v>
      </c>
      <c r="S172" s="171">
        <v>0</v>
      </c>
      <c r="T172" s="172">
        <f t="shared" si="23"/>
        <v>0</v>
      </c>
      <c r="AR172" s="13" t="s">
        <v>129</v>
      </c>
      <c r="AT172" s="13" t="s">
        <v>124</v>
      </c>
      <c r="AU172" s="13" t="s">
        <v>76</v>
      </c>
      <c r="AY172" s="13" t="s">
        <v>130</v>
      </c>
      <c r="BE172" s="173">
        <f t="shared" si="24"/>
        <v>0</v>
      </c>
      <c r="BF172" s="173">
        <f t="shared" si="25"/>
        <v>0</v>
      </c>
      <c r="BG172" s="173">
        <f t="shared" si="26"/>
        <v>0</v>
      </c>
      <c r="BH172" s="173">
        <f t="shared" si="27"/>
        <v>0</v>
      </c>
      <c r="BI172" s="173">
        <f t="shared" si="28"/>
        <v>0</v>
      </c>
      <c r="BJ172" s="13" t="s">
        <v>21</v>
      </c>
      <c r="BK172" s="173">
        <f t="shared" si="29"/>
        <v>0</v>
      </c>
      <c r="BL172" s="13" t="s">
        <v>129</v>
      </c>
      <c r="BM172" s="13" t="s">
        <v>464</v>
      </c>
    </row>
    <row r="173" spans="2:65" s="1" customFormat="1" ht="22.5" customHeight="1">
      <c r="B173" s="30"/>
      <c r="C173" s="162" t="s">
        <v>465</v>
      </c>
      <c r="D173" s="162" t="s">
        <v>124</v>
      </c>
      <c r="E173" s="163" t="s">
        <v>466</v>
      </c>
      <c r="F173" s="164" t="s">
        <v>467</v>
      </c>
      <c r="G173" s="165" t="s">
        <v>127</v>
      </c>
      <c r="H173" s="166">
        <v>2</v>
      </c>
      <c r="I173" s="167"/>
      <c r="J173" s="168">
        <f t="shared" si="20"/>
        <v>0</v>
      </c>
      <c r="K173" s="164" t="s">
        <v>128</v>
      </c>
      <c r="L173" s="34"/>
      <c r="M173" s="169" t="s">
        <v>1</v>
      </c>
      <c r="N173" s="170" t="s">
        <v>47</v>
      </c>
      <c r="O173" s="56"/>
      <c r="P173" s="171">
        <f t="shared" si="21"/>
        <v>0</v>
      </c>
      <c r="Q173" s="171">
        <v>0</v>
      </c>
      <c r="R173" s="171">
        <f t="shared" si="22"/>
        <v>0</v>
      </c>
      <c r="S173" s="171">
        <v>0</v>
      </c>
      <c r="T173" s="172">
        <f t="shared" si="23"/>
        <v>0</v>
      </c>
      <c r="AR173" s="13" t="s">
        <v>129</v>
      </c>
      <c r="AT173" s="13" t="s">
        <v>124</v>
      </c>
      <c r="AU173" s="13" t="s">
        <v>76</v>
      </c>
      <c r="AY173" s="13" t="s">
        <v>130</v>
      </c>
      <c r="BE173" s="173">
        <f t="shared" si="24"/>
        <v>0</v>
      </c>
      <c r="BF173" s="173">
        <f t="shared" si="25"/>
        <v>0</v>
      </c>
      <c r="BG173" s="173">
        <f t="shared" si="26"/>
        <v>0</v>
      </c>
      <c r="BH173" s="173">
        <f t="shared" si="27"/>
        <v>0</v>
      </c>
      <c r="BI173" s="173">
        <f t="shared" si="28"/>
        <v>0</v>
      </c>
      <c r="BJ173" s="13" t="s">
        <v>21</v>
      </c>
      <c r="BK173" s="173">
        <f t="shared" si="29"/>
        <v>0</v>
      </c>
      <c r="BL173" s="13" t="s">
        <v>129</v>
      </c>
      <c r="BM173" s="13" t="s">
        <v>468</v>
      </c>
    </row>
    <row r="174" spans="2:65" s="1" customFormat="1" ht="33.75" customHeight="1">
      <c r="B174" s="30"/>
      <c r="C174" s="162" t="s">
        <v>469</v>
      </c>
      <c r="D174" s="162" t="s">
        <v>124</v>
      </c>
      <c r="E174" s="163" t="s">
        <v>470</v>
      </c>
      <c r="F174" s="164" t="s">
        <v>471</v>
      </c>
      <c r="G174" s="165" t="s">
        <v>127</v>
      </c>
      <c r="H174" s="166">
        <v>2</v>
      </c>
      <c r="I174" s="167"/>
      <c r="J174" s="168">
        <f t="shared" si="20"/>
        <v>0</v>
      </c>
      <c r="K174" s="164" t="s">
        <v>128</v>
      </c>
      <c r="L174" s="34"/>
      <c r="M174" s="169" t="s">
        <v>1</v>
      </c>
      <c r="N174" s="170" t="s">
        <v>47</v>
      </c>
      <c r="O174" s="56"/>
      <c r="P174" s="171">
        <f t="shared" si="21"/>
        <v>0</v>
      </c>
      <c r="Q174" s="171">
        <v>0</v>
      </c>
      <c r="R174" s="171">
        <f t="shared" si="22"/>
        <v>0</v>
      </c>
      <c r="S174" s="171">
        <v>0</v>
      </c>
      <c r="T174" s="172">
        <f t="shared" si="23"/>
        <v>0</v>
      </c>
      <c r="AR174" s="13" t="s">
        <v>129</v>
      </c>
      <c r="AT174" s="13" t="s">
        <v>124</v>
      </c>
      <c r="AU174" s="13" t="s">
        <v>76</v>
      </c>
      <c r="AY174" s="13" t="s">
        <v>130</v>
      </c>
      <c r="BE174" s="173">
        <f t="shared" si="24"/>
        <v>0</v>
      </c>
      <c r="BF174" s="173">
        <f t="shared" si="25"/>
        <v>0</v>
      </c>
      <c r="BG174" s="173">
        <f t="shared" si="26"/>
        <v>0</v>
      </c>
      <c r="BH174" s="173">
        <f t="shared" si="27"/>
        <v>0</v>
      </c>
      <c r="BI174" s="173">
        <f t="shared" si="28"/>
        <v>0</v>
      </c>
      <c r="BJ174" s="13" t="s">
        <v>21</v>
      </c>
      <c r="BK174" s="173">
        <f t="shared" si="29"/>
        <v>0</v>
      </c>
      <c r="BL174" s="13" t="s">
        <v>129</v>
      </c>
      <c r="BM174" s="13" t="s">
        <v>472</v>
      </c>
    </row>
    <row r="175" spans="2:65" s="1" customFormat="1" ht="22.5" customHeight="1">
      <c r="B175" s="30"/>
      <c r="C175" s="162" t="s">
        <v>473</v>
      </c>
      <c r="D175" s="162" t="s">
        <v>124</v>
      </c>
      <c r="E175" s="163" t="s">
        <v>474</v>
      </c>
      <c r="F175" s="164" t="s">
        <v>475</v>
      </c>
      <c r="G175" s="165" t="s">
        <v>127</v>
      </c>
      <c r="H175" s="166">
        <v>5</v>
      </c>
      <c r="I175" s="167"/>
      <c r="J175" s="168">
        <f t="shared" si="20"/>
        <v>0</v>
      </c>
      <c r="K175" s="164" t="s">
        <v>128</v>
      </c>
      <c r="L175" s="34"/>
      <c r="M175" s="169" t="s">
        <v>1</v>
      </c>
      <c r="N175" s="170" t="s">
        <v>47</v>
      </c>
      <c r="O175" s="56"/>
      <c r="P175" s="171">
        <f t="shared" si="21"/>
        <v>0</v>
      </c>
      <c r="Q175" s="171">
        <v>0</v>
      </c>
      <c r="R175" s="171">
        <f t="shared" si="22"/>
        <v>0</v>
      </c>
      <c r="S175" s="171">
        <v>0</v>
      </c>
      <c r="T175" s="172">
        <f t="shared" si="23"/>
        <v>0</v>
      </c>
      <c r="AR175" s="13" t="s">
        <v>129</v>
      </c>
      <c r="AT175" s="13" t="s">
        <v>124</v>
      </c>
      <c r="AU175" s="13" t="s">
        <v>76</v>
      </c>
      <c r="AY175" s="13" t="s">
        <v>130</v>
      </c>
      <c r="BE175" s="173">
        <f t="shared" si="24"/>
        <v>0</v>
      </c>
      <c r="BF175" s="173">
        <f t="shared" si="25"/>
        <v>0</v>
      </c>
      <c r="BG175" s="173">
        <f t="shared" si="26"/>
        <v>0</v>
      </c>
      <c r="BH175" s="173">
        <f t="shared" si="27"/>
        <v>0</v>
      </c>
      <c r="BI175" s="173">
        <f t="shared" si="28"/>
        <v>0</v>
      </c>
      <c r="BJ175" s="13" t="s">
        <v>21</v>
      </c>
      <c r="BK175" s="173">
        <f t="shared" si="29"/>
        <v>0</v>
      </c>
      <c r="BL175" s="13" t="s">
        <v>129</v>
      </c>
      <c r="BM175" s="13" t="s">
        <v>476</v>
      </c>
    </row>
    <row r="176" spans="2:65" s="1" customFormat="1" ht="22.5" customHeight="1">
      <c r="B176" s="30"/>
      <c r="C176" s="162" t="s">
        <v>477</v>
      </c>
      <c r="D176" s="162" t="s">
        <v>124</v>
      </c>
      <c r="E176" s="163" t="s">
        <v>478</v>
      </c>
      <c r="F176" s="164" t="s">
        <v>479</v>
      </c>
      <c r="G176" s="165" t="s">
        <v>127</v>
      </c>
      <c r="H176" s="166">
        <v>5</v>
      </c>
      <c r="I176" s="167"/>
      <c r="J176" s="168">
        <f t="shared" si="20"/>
        <v>0</v>
      </c>
      <c r="K176" s="164" t="s">
        <v>128</v>
      </c>
      <c r="L176" s="34"/>
      <c r="M176" s="169" t="s">
        <v>1</v>
      </c>
      <c r="N176" s="170" t="s">
        <v>47</v>
      </c>
      <c r="O176" s="56"/>
      <c r="P176" s="171">
        <f t="shared" si="21"/>
        <v>0</v>
      </c>
      <c r="Q176" s="171">
        <v>0</v>
      </c>
      <c r="R176" s="171">
        <f t="shared" si="22"/>
        <v>0</v>
      </c>
      <c r="S176" s="171">
        <v>0</v>
      </c>
      <c r="T176" s="172">
        <f t="shared" si="23"/>
        <v>0</v>
      </c>
      <c r="AR176" s="13" t="s">
        <v>129</v>
      </c>
      <c r="AT176" s="13" t="s">
        <v>124</v>
      </c>
      <c r="AU176" s="13" t="s">
        <v>76</v>
      </c>
      <c r="AY176" s="13" t="s">
        <v>130</v>
      </c>
      <c r="BE176" s="173">
        <f t="shared" si="24"/>
        <v>0</v>
      </c>
      <c r="BF176" s="173">
        <f t="shared" si="25"/>
        <v>0</v>
      </c>
      <c r="BG176" s="173">
        <f t="shared" si="26"/>
        <v>0</v>
      </c>
      <c r="BH176" s="173">
        <f t="shared" si="27"/>
        <v>0</v>
      </c>
      <c r="BI176" s="173">
        <f t="shared" si="28"/>
        <v>0</v>
      </c>
      <c r="BJ176" s="13" t="s">
        <v>21</v>
      </c>
      <c r="BK176" s="173">
        <f t="shared" si="29"/>
        <v>0</v>
      </c>
      <c r="BL176" s="13" t="s">
        <v>129</v>
      </c>
      <c r="BM176" s="13" t="s">
        <v>480</v>
      </c>
    </row>
    <row r="177" spans="2:65" s="1" customFormat="1" ht="22.5" customHeight="1">
      <c r="B177" s="30"/>
      <c r="C177" s="162" t="s">
        <v>481</v>
      </c>
      <c r="D177" s="162" t="s">
        <v>124</v>
      </c>
      <c r="E177" s="163" t="s">
        <v>482</v>
      </c>
      <c r="F177" s="164" t="s">
        <v>483</v>
      </c>
      <c r="G177" s="165" t="s">
        <v>127</v>
      </c>
      <c r="H177" s="166">
        <v>4</v>
      </c>
      <c r="I177" s="167"/>
      <c r="J177" s="168">
        <f t="shared" si="20"/>
        <v>0</v>
      </c>
      <c r="K177" s="164" t="s">
        <v>128</v>
      </c>
      <c r="L177" s="34"/>
      <c r="M177" s="169" t="s">
        <v>1</v>
      </c>
      <c r="N177" s="170" t="s">
        <v>47</v>
      </c>
      <c r="O177" s="56"/>
      <c r="P177" s="171">
        <f t="shared" si="21"/>
        <v>0</v>
      </c>
      <c r="Q177" s="171">
        <v>0</v>
      </c>
      <c r="R177" s="171">
        <f t="shared" si="22"/>
        <v>0</v>
      </c>
      <c r="S177" s="171">
        <v>0</v>
      </c>
      <c r="T177" s="172">
        <f t="shared" si="23"/>
        <v>0</v>
      </c>
      <c r="AR177" s="13" t="s">
        <v>129</v>
      </c>
      <c r="AT177" s="13" t="s">
        <v>124</v>
      </c>
      <c r="AU177" s="13" t="s">
        <v>76</v>
      </c>
      <c r="AY177" s="13" t="s">
        <v>130</v>
      </c>
      <c r="BE177" s="173">
        <f t="shared" si="24"/>
        <v>0</v>
      </c>
      <c r="BF177" s="173">
        <f t="shared" si="25"/>
        <v>0</v>
      </c>
      <c r="BG177" s="173">
        <f t="shared" si="26"/>
        <v>0</v>
      </c>
      <c r="BH177" s="173">
        <f t="shared" si="27"/>
        <v>0</v>
      </c>
      <c r="BI177" s="173">
        <f t="shared" si="28"/>
        <v>0</v>
      </c>
      <c r="BJ177" s="13" t="s">
        <v>21</v>
      </c>
      <c r="BK177" s="173">
        <f t="shared" si="29"/>
        <v>0</v>
      </c>
      <c r="BL177" s="13" t="s">
        <v>129</v>
      </c>
      <c r="BM177" s="13" t="s">
        <v>484</v>
      </c>
    </row>
    <row r="178" spans="2:65" s="1" customFormat="1" ht="22.5" customHeight="1">
      <c r="B178" s="30"/>
      <c r="C178" s="162" t="s">
        <v>485</v>
      </c>
      <c r="D178" s="162" t="s">
        <v>124</v>
      </c>
      <c r="E178" s="163" t="s">
        <v>486</v>
      </c>
      <c r="F178" s="164" t="s">
        <v>487</v>
      </c>
      <c r="G178" s="165" t="s">
        <v>127</v>
      </c>
      <c r="H178" s="166">
        <v>6</v>
      </c>
      <c r="I178" s="167"/>
      <c r="J178" s="168">
        <f t="shared" si="20"/>
        <v>0</v>
      </c>
      <c r="K178" s="164" t="s">
        <v>128</v>
      </c>
      <c r="L178" s="34"/>
      <c r="M178" s="169" t="s">
        <v>1</v>
      </c>
      <c r="N178" s="170" t="s">
        <v>47</v>
      </c>
      <c r="O178" s="56"/>
      <c r="P178" s="171">
        <f t="shared" si="21"/>
        <v>0</v>
      </c>
      <c r="Q178" s="171">
        <v>0</v>
      </c>
      <c r="R178" s="171">
        <f t="shared" si="22"/>
        <v>0</v>
      </c>
      <c r="S178" s="171">
        <v>0</v>
      </c>
      <c r="T178" s="172">
        <f t="shared" si="23"/>
        <v>0</v>
      </c>
      <c r="AR178" s="13" t="s">
        <v>129</v>
      </c>
      <c r="AT178" s="13" t="s">
        <v>124</v>
      </c>
      <c r="AU178" s="13" t="s">
        <v>76</v>
      </c>
      <c r="AY178" s="13" t="s">
        <v>130</v>
      </c>
      <c r="BE178" s="173">
        <f t="shared" si="24"/>
        <v>0</v>
      </c>
      <c r="BF178" s="173">
        <f t="shared" si="25"/>
        <v>0</v>
      </c>
      <c r="BG178" s="173">
        <f t="shared" si="26"/>
        <v>0</v>
      </c>
      <c r="BH178" s="173">
        <f t="shared" si="27"/>
        <v>0</v>
      </c>
      <c r="BI178" s="173">
        <f t="shared" si="28"/>
        <v>0</v>
      </c>
      <c r="BJ178" s="13" t="s">
        <v>21</v>
      </c>
      <c r="BK178" s="173">
        <f t="shared" si="29"/>
        <v>0</v>
      </c>
      <c r="BL178" s="13" t="s">
        <v>129</v>
      </c>
      <c r="BM178" s="13" t="s">
        <v>488</v>
      </c>
    </row>
    <row r="179" spans="2:65" s="1" customFormat="1" ht="22.5" customHeight="1">
      <c r="B179" s="30"/>
      <c r="C179" s="162" t="s">
        <v>489</v>
      </c>
      <c r="D179" s="162" t="s">
        <v>124</v>
      </c>
      <c r="E179" s="163" t="s">
        <v>490</v>
      </c>
      <c r="F179" s="164" t="s">
        <v>491</v>
      </c>
      <c r="G179" s="165" t="s">
        <v>127</v>
      </c>
      <c r="H179" s="166">
        <v>50</v>
      </c>
      <c r="I179" s="167"/>
      <c r="J179" s="168">
        <f t="shared" si="20"/>
        <v>0</v>
      </c>
      <c r="K179" s="164" t="s">
        <v>128</v>
      </c>
      <c r="L179" s="34"/>
      <c r="M179" s="169" t="s">
        <v>1</v>
      </c>
      <c r="N179" s="170" t="s">
        <v>47</v>
      </c>
      <c r="O179" s="56"/>
      <c r="P179" s="171">
        <f t="shared" si="21"/>
        <v>0</v>
      </c>
      <c r="Q179" s="171">
        <v>0</v>
      </c>
      <c r="R179" s="171">
        <f t="shared" si="22"/>
        <v>0</v>
      </c>
      <c r="S179" s="171">
        <v>0</v>
      </c>
      <c r="T179" s="172">
        <f t="shared" si="23"/>
        <v>0</v>
      </c>
      <c r="AR179" s="13" t="s">
        <v>129</v>
      </c>
      <c r="AT179" s="13" t="s">
        <v>124</v>
      </c>
      <c r="AU179" s="13" t="s">
        <v>76</v>
      </c>
      <c r="AY179" s="13" t="s">
        <v>130</v>
      </c>
      <c r="BE179" s="173">
        <f t="shared" si="24"/>
        <v>0</v>
      </c>
      <c r="BF179" s="173">
        <f t="shared" si="25"/>
        <v>0</v>
      </c>
      <c r="BG179" s="173">
        <f t="shared" si="26"/>
        <v>0</v>
      </c>
      <c r="BH179" s="173">
        <f t="shared" si="27"/>
        <v>0</v>
      </c>
      <c r="BI179" s="173">
        <f t="shared" si="28"/>
        <v>0</v>
      </c>
      <c r="BJ179" s="13" t="s">
        <v>21</v>
      </c>
      <c r="BK179" s="173">
        <f t="shared" si="29"/>
        <v>0</v>
      </c>
      <c r="BL179" s="13" t="s">
        <v>129</v>
      </c>
      <c r="BM179" s="13" t="s">
        <v>492</v>
      </c>
    </row>
    <row r="180" spans="2:65" s="1" customFormat="1" ht="22.5" customHeight="1">
      <c r="B180" s="30"/>
      <c r="C180" s="162" t="s">
        <v>493</v>
      </c>
      <c r="D180" s="162" t="s">
        <v>124</v>
      </c>
      <c r="E180" s="163" t="s">
        <v>494</v>
      </c>
      <c r="F180" s="164" t="s">
        <v>495</v>
      </c>
      <c r="G180" s="165" t="s">
        <v>127</v>
      </c>
      <c r="H180" s="166">
        <v>1</v>
      </c>
      <c r="I180" s="167"/>
      <c r="J180" s="168">
        <f t="shared" si="20"/>
        <v>0</v>
      </c>
      <c r="K180" s="164" t="s">
        <v>128</v>
      </c>
      <c r="L180" s="34"/>
      <c r="M180" s="169" t="s">
        <v>1</v>
      </c>
      <c r="N180" s="170" t="s">
        <v>47</v>
      </c>
      <c r="O180" s="56"/>
      <c r="P180" s="171">
        <f t="shared" si="21"/>
        <v>0</v>
      </c>
      <c r="Q180" s="171">
        <v>0</v>
      </c>
      <c r="R180" s="171">
        <f t="shared" si="22"/>
        <v>0</v>
      </c>
      <c r="S180" s="171">
        <v>0</v>
      </c>
      <c r="T180" s="172">
        <f t="shared" si="23"/>
        <v>0</v>
      </c>
      <c r="AR180" s="13" t="s">
        <v>129</v>
      </c>
      <c r="AT180" s="13" t="s">
        <v>124</v>
      </c>
      <c r="AU180" s="13" t="s">
        <v>76</v>
      </c>
      <c r="AY180" s="13" t="s">
        <v>130</v>
      </c>
      <c r="BE180" s="173">
        <f t="shared" si="24"/>
        <v>0</v>
      </c>
      <c r="BF180" s="173">
        <f t="shared" si="25"/>
        <v>0</v>
      </c>
      <c r="BG180" s="173">
        <f t="shared" si="26"/>
        <v>0</v>
      </c>
      <c r="BH180" s="173">
        <f t="shared" si="27"/>
        <v>0</v>
      </c>
      <c r="BI180" s="173">
        <f t="shared" si="28"/>
        <v>0</v>
      </c>
      <c r="BJ180" s="13" t="s">
        <v>21</v>
      </c>
      <c r="BK180" s="173">
        <f t="shared" si="29"/>
        <v>0</v>
      </c>
      <c r="BL180" s="13" t="s">
        <v>129</v>
      </c>
      <c r="BM180" s="13" t="s">
        <v>496</v>
      </c>
    </row>
    <row r="181" spans="2:65" s="1" customFormat="1" ht="22.5" customHeight="1">
      <c r="B181" s="30"/>
      <c r="C181" s="162" t="s">
        <v>497</v>
      </c>
      <c r="D181" s="162" t="s">
        <v>124</v>
      </c>
      <c r="E181" s="163" t="s">
        <v>498</v>
      </c>
      <c r="F181" s="164" t="s">
        <v>499</v>
      </c>
      <c r="G181" s="165" t="s">
        <v>127</v>
      </c>
      <c r="H181" s="166">
        <v>1</v>
      </c>
      <c r="I181" s="167"/>
      <c r="J181" s="168">
        <f t="shared" si="20"/>
        <v>0</v>
      </c>
      <c r="K181" s="164" t="s">
        <v>128</v>
      </c>
      <c r="L181" s="34"/>
      <c r="M181" s="169" t="s">
        <v>1</v>
      </c>
      <c r="N181" s="170" t="s">
        <v>47</v>
      </c>
      <c r="O181" s="56"/>
      <c r="P181" s="171">
        <f t="shared" si="21"/>
        <v>0</v>
      </c>
      <c r="Q181" s="171">
        <v>0</v>
      </c>
      <c r="R181" s="171">
        <f t="shared" si="22"/>
        <v>0</v>
      </c>
      <c r="S181" s="171">
        <v>0</v>
      </c>
      <c r="T181" s="172">
        <f t="shared" si="23"/>
        <v>0</v>
      </c>
      <c r="AR181" s="13" t="s">
        <v>129</v>
      </c>
      <c r="AT181" s="13" t="s">
        <v>124</v>
      </c>
      <c r="AU181" s="13" t="s">
        <v>76</v>
      </c>
      <c r="AY181" s="13" t="s">
        <v>130</v>
      </c>
      <c r="BE181" s="173">
        <f t="shared" si="24"/>
        <v>0</v>
      </c>
      <c r="BF181" s="173">
        <f t="shared" si="25"/>
        <v>0</v>
      </c>
      <c r="BG181" s="173">
        <f t="shared" si="26"/>
        <v>0</v>
      </c>
      <c r="BH181" s="173">
        <f t="shared" si="27"/>
        <v>0</v>
      </c>
      <c r="BI181" s="173">
        <f t="shared" si="28"/>
        <v>0</v>
      </c>
      <c r="BJ181" s="13" t="s">
        <v>21</v>
      </c>
      <c r="BK181" s="173">
        <f t="shared" si="29"/>
        <v>0</v>
      </c>
      <c r="BL181" s="13" t="s">
        <v>129</v>
      </c>
      <c r="BM181" s="13" t="s">
        <v>500</v>
      </c>
    </row>
    <row r="182" spans="2:65" s="1" customFormat="1" ht="22.5" customHeight="1">
      <c r="B182" s="30"/>
      <c r="C182" s="162" t="s">
        <v>501</v>
      </c>
      <c r="D182" s="162" t="s">
        <v>124</v>
      </c>
      <c r="E182" s="163" t="s">
        <v>502</v>
      </c>
      <c r="F182" s="164" t="s">
        <v>503</v>
      </c>
      <c r="G182" s="165" t="s">
        <v>127</v>
      </c>
      <c r="H182" s="166">
        <v>1</v>
      </c>
      <c r="I182" s="167"/>
      <c r="J182" s="168">
        <f t="shared" si="20"/>
        <v>0</v>
      </c>
      <c r="K182" s="164" t="s">
        <v>128</v>
      </c>
      <c r="L182" s="34"/>
      <c r="M182" s="169" t="s">
        <v>1</v>
      </c>
      <c r="N182" s="170" t="s">
        <v>47</v>
      </c>
      <c r="O182" s="56"/>
      <c r="P182" s="171">
        <f t="shared" si="21"/>
        <v>0</v>
      </c>
      <c r="Q182" s="171">
        <v>0</v>
      </c>
      <c r="R182" s="171">
        <f t="shared" si="22"/>
        <v>0</v>
      </c>
      <c r="S182" s="171">
        <v>0</v>
      </c>
      <c r="T182" s="172">
        <f t="shared" si="23"/>
        <v>0</v>
      </c>
      <c r="AR182" s="13" t="s">
        <v>129</v>
      </c>
      <c r="AT182" s="13" t="s">
        <v>124</v>
      </c>
      <c r="AU182" s="13" t="s">
        <v>76</v>
      </c>
      <c r="AY182" s="13" t="s">
        <v>130</v>
      </c>
      <c r="BE182" s="173">
        <f t="shared" si="24"/>
        <v>0</v>
      </c>
      <c r="BF182" s="173">
        <f t="shared" si="25"/>
        <v>0</v>
      </c>
      <c r="BG182" s="173">
        <f t="shared" si="26"/>
        <v>0</v>
      </c>
      <c r="BH182" s="173">
        <f t="shared" si="27"/>
        <v>0</v>
      </c>
      <c r="BI182" s="173">
        <f t="shared" si="28"/>
        <v>0</v>
      </c>
      <c r="BJ182" s="13" t="s">
        <v>21</v>
      </c>
      <c r="BK182" s="173">
        <f t="shared" si="29"/>
        <v>0</v>
      </c>
      <c r="BL182" s="13" t="s">
        <v>129</v>
      </c>
      <c r="BM182" s="13" t="s">
        <v>504</v>
      </c>
    </row>
    <row r="183" spans="2:65" s="1" customFormat="1" ht="22.5" customHeight="1">
      <c r="B183" s="30"/>
      <c r="C183" s="162" t="s">
        <v>505</v>
      </c>
      <c r="D183" s="162" t="s">
        <v>124</v>
      </c>
      <c r="E183" s="163" t="s">
        <v>506</v>
      </c>
      <c r="F183" s="164" t="s">
        <v>507</v>
      </c>
      <c r="G183" s="165" t="s">
        <v>127</v>
      </c>
      <c r="H183" s="166">
        <v>1</v>
      </c>
      <c r="I183" s="167"/>
      <c r="J183" s="168">
        <f t="shared" si="20"/>
        <v>0</v>
      </c>
      <c r="K183" s="164" t="s">
        <v>128</v>
      </c>
      <c r="L183" s="34"/>
      <c r="M183" s="169" t="s">
        <v>1</v>
      </c>
      <c r="N183" s="170" t="s">
        <v>47</v>
      </c>
      <c r="O183" s="56"/>
      <c r="P183" s="171">
        <f t="shared" si="21"/>
        <v>0</v>
      </c>
      <c r="Q183" s="171">
        <v>0</v>
      </c>
      <c r="R183" s="171">
        <f t="shared" si="22"/>
        <v>0</v>
      </c>
      <c r="S183" s="171">
        <v>0</v>
      </c>
      <c r="T183" s="172">
        <f t="shared" si="23"/>
        <v>0</v>
      </c>
      <c r="AR183" s="13" t="s">
        <v>129</v>
      </c>
      <c r="AT183" s="13" t="s">
        <v>124</v>
      </c>
      <c r="AU183" s="13" t="s">
        <v>76</v>
      </c>
      <c r="AY183" s="13" t="s">
        <v>130</v>
      </c>
      <c r="BE183" s="173">
        <f t="shared" si="24"/>
        <v>0</v>
      </c>
      <c r="BF183" s="173">
        <f t="shared" si="25"/>
        <v>0</v>
      </c>
      <c r="BG183" s="173">
        <f t="shared" si="26"/>
        <v>0</v>
      </c>
      <c r="BH183" s="173">
        <f t="shared" si="27"/>
        <v>0</v>
      </c>
      <c r="BI183" s="173">
        <f t="shared" si="28"/>
        <v>0</v>
      </c>
      <c r="BJ183" s="13" t="s">
        <v>21</v>
      </c>
      <c r="BK183" s="173">
        <f t="shared" si="29"/>
        <v>0</v>
      </c>
      <c r="BL183" s="13" t="s">
        <v>129</v>
      </c>
      <c r="BM183" s="13" t="s">
        <v>508</v>
      </c>
    </row>
    <row r="184" spans="2:65" s="1" customFormat="1" ht="22.5" customHeight="1">
      <c r="B184" s="30"/>
      <c r="C184" s="162" t="s">
        <v>509</v>
      </c>
      <c r="D184" s="162" t="s">
        <v>124</v>
      </c>
      <c r="E184" s="163" t="s">
        <v>510</v>
      </c>
      <c r="F184" s="164" t="s">
        <v>511</v>
      </c>
      <c r="G184" s="165" t="s">
        <v>127</v>
      </c>
      <c r="H184" s="166">
        <v>3</v>
      </c>
      <c r="I184" s="167"/>
      <c r="J184" s="168">
        <f t="shared" si="20"/>
        <v>0</v>
      </c>
      <c r="K184" s="164" t="s">
        <v>128</v>
      </c>
      <c r="L184" s="34"/>
      <c r="M184" s="169" t="s">
        <v>1</v>
      </c>
      <c r="N184" s="170" t="s">
        <v>47</v>
      </c>
      <c r="O184" s="56"/>
      <c r="P184" s="171">
        <f t="shared" si="21"/>
        <v>0</v>
      </c>
      <c r="Q184" s="171">
        <v>0</v>
      </c>
      <c r="R184" s="171">
        <f t="shared" si="22"/>
        <v>0</v>
      </c>
      <c r="S184" s="171">
        <v>0</v>
      </c>
      <c r="T184" s="172">
        <f t="shared" si="23"/>
        <v>0</v>
      </c>
      <c r="AR184" s="13" t="s">
        <v>129</v>
      </c>
      <c r="AT184" s="13" t="s">
        <v>124</v>
      </c>
      <c r="AU184" s="13" t="s">
        <v>76</v>
      </c>
      <c r="AY184" s="13" t="s">
        <v>130</v>
      </c>
      <c r="BE184" s="173">
        <f t="shared" si="24"/>
        <v>0</v>
      </c>
      <c r="BF184" s="173">
        <f t="shared" si="25"/>
        <v>0</v>
      </c>
      <c r="BG184" s="173">
        <f t="shared" si="26"/>
        <v>0</v>
      </c>
      <c r="BH184" s="173">
        <f t="shared" si="27"/>
        <v>0</v>
      </c>
      <c r="BI184" s="173">
        <f t="shared" si="28"/>
        <v>0</v>
      </c>
      <c r="BJ184" s="13" t="s">
        <v>21</v>
      </c>
      <c r="BK184" s="173">
        <f t="shared" si="29"/>
        <v>0</v>
      </c>
      <c r="BL184" s="13" t="s">
        <v>129</v>
      </c>
      <c r="BM184" s="13" t="s">
        <v>512</v>
      </c>
    </row>
    <row r="185" spans="2:65" s="1" customFormat="1" ht="22.5" customHeight="1">
      <c r="B185" s="30"/>
      <c r="C185" s="162" t="s">
        <v>513</v>
      </c>
      <c r="D185" s="162" t="s">
        <v>124</v>
      </c>
      <c r="E185" s="163" t="s">
        <v>514</v>
      </c>
      <c r="F185" s="164" t="s">
        <v>515</v>
      </c>
      <c r="G185" s="165" t="s">
        <v>127</v>
      </c>
      <c r="H185" s="166">
        <v>100</v>
      </c>
      <c r="I185" s="167"/>
      <c r="J185" s="168">
        <f t="shared" ref="J185:J216" si="30">ROUND(I185*H185,2)</f>
        <v>0</v>
      </c>
      <c r="K185" s="164" t="s">
        <v>128</v>
      </c>
      <c r="L185" s="34"/>
      <c r="M185" s="169" t="s">
        <v>1</v>
      </c>
      <c r="N185" s="170" t="s">
        <v>47</v>
      </c>
      <c r="O185" s="56"/>
      <c r="P185" s="171">
        <f t="shared" ref="P185:P216" si="31">O185*H185</f>
        <v>0</v>
      </c>
      <c r="Q185" s="171">
        <v>0</v>
      </c>
      <c r="R185" s="171">
        <f t="shared" ref="R185:R216" si="32">Q185*H185</f>
        <v>0</v>
      </c>
      <c r="S185" s="171">
        <v>0</v>
      </c>
      <c r="T185" s="172">
        <f t="shared" ref="T185:T216" si="33">S185*H185</f>
        <v>0</v>
      </c>
      <c r="AR185" s="13" t="s">
        <v>129</v>
      </c>
      <c r="AT185" s="13" t="s">
        <v>124</v>
      </c>
      <c r="AU185" s="13" t="s">
        <v>76</v>
      </c>
      <c r="AY185" s="13" t="s">
        <v>130</v>
      </c>
      <c r="BE185" s="173">
        <f t="shared" ref="BE185:BE216" si="34">IF(N185="základní",J185,0)</f>
        <v>0</v>
      </c>
      <c r="BF185" s="173">
        <f t="shared" ref="BF185:BF216" si="35">IF(N185="snížená",J185,0)</f>
        <v>0</v>
      </c>
      <c r="BG185" s="173">
        <f t="shared" ref="BG185:BG216" si="36">IF(N185="zákl. přenesená",J185,0)</f>
        <v>0</v>
      </c>
      <c r="BH185" s="173">
        <f t="shared" ref="BH185:BH216" si="37">IF(N185="sníž. přenesená",J185,0)</f>
        <v>0</v>
      </c>
      <c r="BI185" s="173">
        <f t="shared" ref="BI185:BI216" si="38">IF(N185="nulová",J185,0)</f>
        <v>0</v>
      </c>
      <c r="BJ185" s="13" t="s">
        <v>21</v>
      </c>
      <c r="BK185" s="173">
        <f t="shared" ref="BK185:BK216" si="39">ROUND(I185*H185,2)</f>
        <v>0</v>
      </c>
      <c r="BL185" s="13" t="s">
        <v>129</v>
      </c>
      <c r="BM185" s="13" t="s">
        <v>516</v>
      </c>
    </row>
    <row r="186" spans="2:65" s="1" customFormat="1" ht="22.5" customHeight="1">
      <c r="B186" s="30"/>
      <c r="C186" s="162" t="s">
        <v>517</v>
      </c>
      <c r="D186" s="162" t="s">
        <v>124</v>
      </c>
      <c r="E186" s="163" t="s">
        <v>518</v>
      </c>
      <c r="F186" s="164" t="s">
        <v>519</v>
      </c>
      <c r="G186" s="165" t="s">
        <v>127</v>
      </c>
      <c r="H186" s="166">
        <v>100</v>
      </c>
      <c r="I186" s="167"/>
      <c r="J186" s="168">
        <f t="shared" si="30"/>
        <v>0</v>
      </c>
      <c r="K186" s="164" t="s">
        <v>128</v>
      </c>
      <c r="L186" s="34"/>
      <c r="M186" s="169" t="s">
        <v>1</v>
      </c>
      <c r="N186" s="170" t="s">
        <v>47</v>
      </c>
      <c r="O186" s="56"/>
      <c r="P186" s="171">
        <f t="shared" si="31"/>
        <v>0</v>
      </c>
      <c r="Q186" s="171">
        <v>0</v>
      </c>
      <c r="R186" s="171">
        <f t="shared" si="32"/>
        <v>0</v>
      </c>
      <c r="S186" s="171">
        <v>0</v>
      </c>
      <c r="T186" s="172">
        <f t="shared" si="33"/>
        <v>0</v>
      </c>
      <c r="AR186" s="13" t="s">
        <v>129</v>
      </c>
      <c r="AT186" s="13" t="s">
        <v>124</v>
      </c>
      <c r="AU186" s="13" t="s">
        <v>76</v>
      </c>
      <c r="AY186" s="13" t="s">
        <v>130</v>
      </c>
      <c r="BE186" s="173">
        <f t="shared" si="34"/>
        <v>0</v>
      </c>
      <c r="BF186" s="173">
        <f t="shared" si="35"/>
        <v>0</v>
      </c>
      <c r="BG186" s="173">
        <f t="shared" si="36"/>
        <v>0</v>
      </c>
      <c r="BH186" s="173">
        <f t="shared" si="37"/>
        <v>0</v>
      </c>
      <c r="BI186" s="173">
        <f t="shared" si="38"/>
        <v>0</v>
      </c>
      <c r="BJ186" s="13" t="s">
        <v>21</v>
      </c>
      <c r="BK186" s="173">
        <f t="shared" si="39"/>
        <v>0</v>
      </c>
      <c r="BL186" s="13" t="s">
        <v>129</v>
      </c>
      <c r="BM186" s="13" t="s">
        <v>520</v>
      </c>
    </row>
    <row r="187" spans="2:65" s="1" customFormat="1" ht="22.5" customHeight="1">
      <c r="B187" s="30"/>
      <c r="C187" s="162" t="s">
        <v>521</v>
      </c>
      <c r="D187" s="162" t="s">
        <v>124</v>
      </c>
      <c r="E187" s="163" t="s">
        <v>522</v>
      </c>
      <c r="F187" s="164" t="s">
        <v>523</v>
      </c>
      <c r="G187" s="165" t="s">
        <v>127</v>
      </c>
      <c r="H187" s="166">
        <v>1</v>
      </c>
      <c r="I187" s="167"/>
      <c r="J187" s="168">
        <f t="shared" si="30"/>
        <v>0</v>
      </c>
      <c r="K187" s="164" t="s">
        <v>128</v>
      </c>
      <c r="L187" s="34"/>
      <c r="M187" s="169" t="s">
        <v>1</v>
      </c>
      <c r="N187" s="170" t="s">
        <v>47</v>
      </c>
      <c r="O187" s="56"/>
      <c r="P187" s="171">
        <f t="shared" si="31"/>
        <v>0</v>
      </c>
      <c r="Q187" s="171">
        <v>0</v>
      </c>
      <c r="R187" s="171">
        <f t="shared" si="32"/>
        <v>0</v>
      </c>
      <c r="S187" s="171">
        <v>0</v>
      </c>
      <c r="T187" s="172">
        <f t="shared" si="33"/>
        <v>0</v>
      </c>
      <c r="AR187" s="13" t="s">
        <v>129</v>
      </c>
      <c r="AT187" s="13" t="s">
        <v>124</v>
      </c>
      <c r="AU187" s="13" t="s">
        <v>76</v>
      </c>
      <c r="AY187" s="13" t="s">
        <v>130</v>
      </c>
      <c r="BE187" s="173">
        <f t="shared" si="34"/>
        <v>0</v>
      </c>
      <c r="BF187" s="173">
        <f t="shared" si="35"/>
        <v>0</v>
      </c>
      <c r="BG187" s="173">
        <f t="shared" si="36"/>
        <v>0</v>
      </c>
      <c r="BH187" s="173">
        <f t="shared" si="37"/>
        <v>0</v>
      </c>
      <c r="BI187" s="173">
        <f t="shared" si="38"/>
        <v>0</v>
      </c>
      <c r="BJ187" s="13" t="s">
        <v>21</v>
      </c>
      <c r="BK187" s="173">
        <f t="shared" si="39"/>
        <v>0</v>
      </c>
      <c r="BL187" s="13" t="s">
        <v>129</v>
      </c>
      <c r="BM187" s="13" t="s">
        <v>524</v>
      </c>
    </row>
    <row r="188" spans="2:65" s="1" customFormat="1" ht="22.5" customHeight="1">
      <c r="B188" s="30"/>
      <c r="C188" s="162" t="s">
        <v>525</v>
      </c>
      <c r="D188" s="162" t="s">
        <v>124</v>
      </c>
      <c r="E188" s="163" t="s">
        <v>526</v>
      </c>
      <c r="F188" s="164" t="s">
        <v>527</v>
      </c>
      <c r="G188" s="165" t="s">
        <v>127</v>
      </c>
      <c r="H188" s="166">
        <v>10</v>
      </c>
      <c r="I188" s="167"/>
      <c r="J188" s="168">
        <f t="shared" si="30"/>
        <v>0</v>
      </c>
      <c r="K188" s="164" t="s">
        <v>128</v>
      </c>
      <c r="L188" s="34"/>
      <c r="M188" s="169" t="s">
        <v>1</v>
      </c>
      <c r="N188" s="170" t="s">
        <v>47</v>
      </c>
      <c r="O188" s="56"/>
      <c r="P188" s="171">
        <f t="shared" si="31"/>
        <v>0</v>
      </c>
      <c r="Q188" s="171">
        <v>0</v>
      </c>
      <c r="R188" s="171">
        <f t="shared" si="32"/>
        <v>0</v>
      </c>
      <c r="S188" s="171">
        <v>0</v>
      </c>
      <c r="T188" s="172">
        <f t="shared" si="33"/>
        <v>0</v>
      </c>
      <c r="AR188" s="13" t="s">
        <v>129</v>
      </c>
      <c r="AT188" s="13" t="s">
        <v>124</v>
      </c>
      <c r="AU188" s="13" t="s">
        <v>76</v>
      </c>
      <c r="AY188" s="13" t="s">
        <v>130</v>
      </c>
      <c r="BE188" s="173">
        <f t="shared" si="34"/>
        <v>0</v>
      </c>
      <c r="BF188" s="173">
        <f t="shared" si="35"/>
        <v>0</v>
      </c>
      <c r="BG188" s="173">
        <f t="shared" si="36"/>
        <v>0</v>
      </c>
      <c r="BH188" s="173">
        <f t="shared" si="37"/>
        <v>0</v>
      </c>
      <c r="BI188" s="173">
        <f t="shared" si="38"/>
        <v>0</v>
      </c>
      <c r="BJ188" s="13" t="s">
        <v>21</v>
      </c>
      <c r="BK188" s="173">
        <f t="shared" si="39"/>
        <v>0</v>
      </c>
      <c r="BL188" s="13" t="s">
        <v>129</v>
      </c>
      <c r="BM188" s="13" t="s">
        <v>528</v>
      </c>
    </row>
    <row r="189" spans="2:65" s="1" customFormat="1" ht="22.5" customHeight="1">
      <c r="B189" s="30"/>
      <c r="C189" s="162" t="s">
        <v>529</v>
      </c>
      <c r="D189" s="162" t="s">
        <v>124</v>
      </c>
      <c r="E189" s="163" t="s">
        <v>530</v>
      </c>
      <c r="F189" s="164" t="s">
        <v>531</v>
      </c>
      <c r="G189" s="165" t="s">
        <v>127</v>
      </c>
      <c r="H189" s="166">
        <v>1</v>
      </c>
      <c r="I189" s="167"/>
      <c r="J189" s="168">
        <f t="shared" si="30"/>
        <v>0</v>
      </c>
      <c r="K189" s="164" t="s">
        <v>128</v>
      </c>
      <c r="L189" s="34"/>
      <c r="M189" s="169" t="s">
        <v>1</v>
      </c>
      <c r="N189" s="170" t="s">
        <v>47</v>
      </c>
      <c r="O189" s="56"/>
      <c r="P189" s="171">
        <f t="shared" si="31"/>
        <v>0</v>
      </c>
      <c r="Q189" s="171">
        <v>0</v>
      </c>
      <c r="R189" s="171">
        <f t="shared" si="32"/>
        <v>0</v>
      </c>
      <c r="S189" s="171">
        <v>0</v>
      </c>
      <c r="T189" s="172">
        <f t="shared" si="33"/>
        <v>0</v>
      </c>
      <c r="AR189" s="13" t="s">
        <v>129</v>
      </c>
      <c r="AT189" s="13" t="s">
        <v>124</v>
      </c>
      <c r="AU189" s="13" t="s">
        <v>76</v>
      </c>
      <c r="AY189" s="13" t="s">
        <v>130</v>
      </c>
      <c r="BE189" s="173">
        <f t="shared" si="34"/>
        <v>0</v>
      </c>
      <c r="BF189" s="173">
        <f t="shared" si="35"/>
        <v>0</v>
      </c>
      <c r="BG189" s="173">
        <f t="shared" si="36"/>
        <v>0</v>
      </c>
      <c r="BH189" s="173">
        <f t="shared" si="37"/>
        <v>0</v>
      </c>
      <c r="BI189" s="173">
        <f t="shared" si="38"/>
        <v>0</v>
      </c>
      <c r="BJ189" s="13" t="s">
        <v>21</v>
      </c>
      <c r="BK189" s="173">
        <f t="shared" si="39"/>
        <v>0</v>
      </c>
      <c r="BL189" s="13" t="s">
        <v>129</v>
      </c>
      <c r="BM189" s="13" t="s">
        <v>532</v>
      </c>
    </row>
    <row r="190" spans="2:65" s="1" customFormat="1" ht="22.5" customHeight="1">
      <c r="B190" s="30"/>
      <c r="C190" s="162" t="s">
        <v>533</v>
      </c>
      <c r="D190" s="162" t="s">
        <v>124</v>
      </c>
      <c r="E190" s="163" t="s">
        <v>534</v>
      </c>
      <c r="F190" s="164" t="s">
        <v>535</v>
      </c>
      <c r="G190" s="165" t="s">
        <v>127</v>
      </c>
      <c r="H190" s="166">
        <v>1</v>
      </c>
      <c r="I190" s="167"/>
      <c r="J190" s="168">
        <f t="shared" si="30"/>
        <v>0</v>
      </c>
      <c r="K190" s="164" t="s">
        <v>128</v>
      </c>
      <c r="L190" s="34"/>
      <c r="M190" s="169" t="s">
        <v>1</v>
      </c>
      <c r="N190" s="170" t="s">
        <v>47</v>
      </c>
      <c r="O190" s="56"/>
      <c r="P190" s="171">
        <f t="shared" si="31"/>
        <v>0</v>
      </c>
      <c r="Q190" s="171">
        <v>0</v>
      </c>
      <c r="R190" s="171">
        <f t="shared" si="32"/>
        <v>0</v>
      </c>
      <c r="S190" s="171">
        <v>0</v>
      </c>
      <c r="T190" s="172">
        <f t="shared" si="33"/>
        <v>0</v>
      </c>
      <c r="AR190" s="13" t="s">
        <v>129</v>
      </c>
      <c r="AT190" s="13" t="s">
        <v>124</v>
      </c>
      <c r="AU190" s="13" t="s">
        <v>76</v>
      </c>
      <c r="AY190" s="13" t="s">
        <v>130</v>
      </c>
      <c r="BE190" s="173">
        <f t="shared" si="34"/>
        <v>0</v>
      </c>
      <c r="BF190" s="173">
        <f t="shared" si="35"/>
        <v>0</v>
      </c>
      <c r="BG190" s="173">
        <f t="shared" si="36"/>
        <v>0</v>
      </c>
      <c r="BH190" s="173">
        <f t="shared" si="37"/>
        <v>0</v>
      </c>
      <c r="BI190" s="173">
        <f t="shared" si="38"/>
        <v>0</v>
      </c>
      <c r="BJ190" s="13" t="s">
        <v>21</v>
      </c>
      <c r="BK190" s="173">
        <f t="shared" si="39"/>
        <v>0</v>
      </c>
      <c r="BL190" s="13" t="s">
        <v>129</v>
      </c>
      <c r="BM190" s="13" t="s">
        <v>536</v>
      </c>
    </row>
    <row r="191" spans="2:65" s="1" customFormat="1" ht="33.75" customHeight="1">
      <c r="B191" s="30"/>
      <c r="C191" s="162" t="s">
        <v>537</v>
      </c>
      <c r="D191" s="162" t="s">
        <v>124</v>
      </c>
      <c r="E191" s="163" t="s">
        <v>538</v>
      </c>
      <c r="F191" s="164" t="s">
        <v>539</v>
      </c>
      <c r="G191" s="165" t="s">
        <v>127</v>
      </c>
      <c r="H191" s="166">
        <v>10</v>
      </c>
      <c r="I191" s="167"/>
      <c r="J191" s="168">
        <f t="shared" si="30"/>
        <v>0</v>
      </c>
      <c r="K191" s="164" t="s">
        <v>128</v>
      </c>
      <c r="L191" s="34"/>
      <c r="M191" s="169" t="s">
        <v>1</v>
      </c>
      <c r="N191" s="170" t="s">
        <v>47</v>
      </c>
      <c r="O191" s="56"/>
      <c r="P191" s="171">
        <f t="shared" si="31"/>
        <v>0</v>
      </c>
      <c r="Q191" s="171">
        <v>0</v>
      </c>
      <c r="R191" s="171">
        <f t="shared" si="32"/>
        <v>0</v>
      </c>
      <c r="S191" s="171">
        <v>0</v>
      </c>
      <c r="T191" s="172">
        <f t="shared" si="33"/>
        <v>0</v>
      </c>
      <c r="AR191" s="13" t="s">
        <v>129</v>
      </c>
      <c r="AT191" s="13" t="s">
        <v>124</v>
      </c>
      <c r="AU191" s="13" t="s">
        <v>76</v>
      </c>
      <c r="AY191" s="13" t="s">
        <v>130</v>
      </c>
      <c r="BE191" s="173">
        <f t="shared" si="34"/>
        <v>0</v>
      </c>
      <c r="BF191" s="173">
        <f t="shared" si="35"/>
        <v>0</v>
      </c>
      <c r="BG191" s="173">
        <f t="shared" si="36"/>
        <v>0</v>
      </c>
      <c r="BH191" s="173">
        <f t="shared" si="37"/>
        <v>0</v>
      </c>
      <c r="BI191" s="173">
        <f t="shared" si="38"/>
        <v>0</v>
      </c>
      <c r="BJ191" s="13" t="s">
        <v>21</v>
      </c>
      <c r="BK191" s="173">
        <f t="shared" si="39"/>
        <v>0</v>
      </c>
      <c r="BL191" s="13" t="s">
        <v>129</v>
      </c>
      <c r="BM191" s="13" t="s">
        <v>540</v>
      </c>
    </row>
    <row r="192" spans="2:65" s="1" customFormat="1" ht="22.5" customHeight="1">
      <c r="B192" s="30"/>
      <c r="C192" s="162" t="s">
        <v>541</v>
      </c>
      <c r="D192" s="162" t="s">
        <v>124</v>
      </c>
      <c r="E192" s="163" t="s">
        <v>542</v>
      </c>
      <c r="F192" s="164" t="s">
        <v>543</v>
      </c>
      <c r="G192" s="165" t="s">
        <v>127</v>
      </c>
      <c r="H192" s="166">
        <v>10</v>
      </c>
      <c r="I192" s="167"/>
      <c r="J192" s="168">
        <f t="shared" si="30"/>
        <v>0</v>
      </c>
      <c r="K192" s="164" t="s">
        <v>128</v>
      </c>
      <c r="L192" s="34"/>
      <c r="M192" s="169" t="s">
        <v>1</v>
      </c>
      <c r="N192" s="170" t="s">
        <v>47</v>
      </c>
      <c r="O192" s="56"/>
      <c r="P192" s="171">
        <f t="shared" si="31"/>
        <v>0</v>
      </c>
      <c r="Q192" s="171">
        <v>0</v>
      </c>
      <c r="R192" s="171">
        <f t="shared" si="32"/>
        <v>0</v>
      </c>
      <c r="S192" s="171">
        <v>0</v>
      </c>
      <c r="T192" s="172">
        <f t="shared" si="33"/>
        <v>0</v>
      </c>
      <c r="AR192" s="13" t="s">
        <v>129</v>
      </c>
      <c r="AT192" s="13" t="s">
        <v>124</v>
      </c>
      <c r="AU192" s="13" t="s">
        <v>76</v>
      </c>
      <c r="AY192" s="13" t="s">
        <v>130</v>
      </c>
      <c r="BE192" s="173">
        <f t="shared" si="34"/>
        <v>0</v>
      </c>
      <c r="BF192" s="173">
        <f t="shared" si="35"/>
        <v>0</v>
      </c>
      <c r="BG192" s="173">
        <f t="shared" si="36"/>
        <v>0</v>
      </c>
      <c r="BH192" s="173">
        <f t="shared" si="37"/>
        <v>0</v>
      </c>
      <c r="BI192" s="173">
        <f t="shared" si="38"/>
        <v>0</v>
      </c>
      <c r="BJ192" s="13" t="s">
        <v>21</v>
      </c>
      <c r="BK192" s="173">
        <f t="shared" si="39"/>
        <v>0</v>
      </c>
      <c r="BL192" s="13" t="s">
        <v>129</v>
      </c>
      <c r="BM192" s="13" t="s">
        <v>544</v>
      </c>
    </row>
    <row r="193" spans="2:65" s="1" customFormat="1" ht="33.75" customHeight="1">
      <c r="B193" s="30"/>
      <c r="C193" s="162" t="s">
        <v>545</v>
      </c>
      <c r="D193" s="162" t="s">
        <v>124</v>
      </c>
      <c r="E193" s="163" t="s">
        <v>546</v>
      </c>
      <c r="F193" s="164" t="s">
        <v>547</v>
      </c>
      <c r="G193" s="165" t="s">
        <v>127</v>
      </c>
      <c r="H193" s="166">
        <v>1</v>
      </c>
      <c r="I193" s="167"/>
      <c r="J193" s="168">
        <f t="shared" si="30"/>
        <v>0</v>
      </c>
      <c r="K193" s="164" t="s">
        <v>128</v>
      </c>
      <c r="L193" s="34"/>
      <c r="M193" s="169" t="s">
        <v>1</v>
      </c>
      <c r="N193" s="170" t="s">
        <v>47</v>
      </c>
      <c r="O193" s="56"/>
      <c r="P193" s="171">
        <f t="shared" si="31"/>
        <v>0</v>
      </c>
      <c r="Q193" s="171">
        <v>0</v>
      </c>
      <c r="R193" s="171">
        <f t="shared" si="32"/>
        <v>0</v>
      </c>
      <c r="S193" s="171">
        <v>0</v>
      </c>
      <c r="T193" s="172">
        <f t="shared" si="33"/>
        <v>0</v>
      </c>
      <c r="AR193" s="13" t="s">
        <v>129</v>
      </c>
      <c r="AT193" s="13" t="s">
        <v>124</v>
      </c>
      <c r="AU193" s="13" t="s">
        <v>76</v>
      </c>
      <c r="AY193" s="13" t="s">
        <v>130</v>
      </c>
      <c r="BE193" s="173">
        <f t="shared" si="34"/>
        <v>0</v>
      </c>
      <c r="BF193" s="173">
        <f t="shared" si="35"/>
        <v>0</v>
      </c>
      <c r="BG193" s="173">
        <f t="shared" si="36"/>
        <v>0</v>
      </c>
      <c r="BH193" s="173">
        <f t="shared" si="37"/>
        <v>0</v>
      </c>
      <c r="BI193" s="173">
        <f t="shared" si="38"/>
        <v>0</v>
      </c>
      <c r="BJ193" s="13" t="s">
        <v>21</v>
      </c>
      <c r="BK193" s="173">
        <f t="shared" si="39"/>
        <v>0</v>
      </c>
      <c r="BL193" s="13" t="s">
        <v>129</v>
      </c>
      <c r="BM193" s="13" t="s">
        <v>548</v>
      </c>
    </row>
    <row r="194" spans="2:65" s="1" customFormat="1" ht="33.75" customHeight="1">
      <c r="B194" s="30"/>
      <c r="C194" s="162" t="s">
        <v>549</v>
      </c>
      <c r="D194" s="162" t="s">
        <v>124</v>
      </c>
      <c r="E194" s="163" t="s">
        <v>550</v>
      </c>
      <c r="F194" s="164" t="s">
        <v>551</v>
      </c>
      <c r="G194" s="165" t="s">
        <v>127</v>
      </c>
      <c r="H194" s="166">
        <v>1</v>
      </c>
      <c r="I194" s="167"/>
      <c r="J194" s="168">
        <f t="shared" si="30"/>
        <v>0</v>
      </c>
      <c r="K194" s="164" t="s">
        <v>128</v>
      </c>
      <c r="L194" s="34"/>
      <c r="M194" s="169" t="s">
        <v>1</v>
      </c>
      <c r="N194" s="170" t="s">
        <v>47</v>
      </c>
      <c r="O194" s="56"/>
      <c r="P194" s="171">
        <f t="shared" si="31"/>
        <v>0</v>
      </c>
      <c r="Q194" s="171">
        <v>0</v>
      </c>
      <c r="R194" s="171">
        <f t="shared" si="32"/>
        <v>0</v>
      </c>
      <c r="S194" s="171">
        <v>0</v>
      </c>
      <c r="T194" s="172">
        <f t="shared" si="33"/>
        <v>0</v>
      </c>
      <c r="AR194" s="13" t="s">
        <v>129</v>
      </c>
      <c r="AT194" s="13" t="s">
        <v>124</v>
      </c>
      <c r="AU194" s="13" t="s">
        <v>76</v>
      </c>
      <c r="AY194" s="13" t="s">
        <v>130</v>
      </c>
      <c r="BE194" s="173">
        <f t="shared" si="34"/>
        <v>0</v>
      </c>
      <c r="BF194" s="173">
        <f t="shared" si="35"/>
        <v>0</v>
      </c>
      <c r="BG194" s="173">
        <f t="shared" si="36"/>
        <v>0</v>
      </c>
      <c r="BH194" s="173">
        <f t="shared" si="37"/>
        <v>0</v>
      </c>
      <c r="BI194" s="173">
        <f t="shared" si="38"/>
        <v>0</v>
      </c>
      <c r="BJ194" s="13" t="s">
        <v>21</v>
      </c>
      <c r="BK194" s="173">
        <f t="shared" si="39"/>
        <v>0</v>
      </c>
      <c r="BL194" s="13" t="s">
        <v>129</v>
      </c>
      <c r="BM194" s="13" t="s">
        <v>552</v>
      </c>
    </row>
    <row r="195" spans="2:65" s="1" customFormat="1" ht="22.5" customHeight="1">
      <c r="B195" s="30"/>
      <c r="C195" s="162" t="s">
        <v>553</v>
      </c>
      <c r="D195" s="162" t="s">
        <v>124</v>
      </c>
      <c r="E195" s="163" t="s">
        <v>554</v>
      </c>
      <c r="F195" s="164" t="s">
        <v>555</v>
      </c>
      <c r="G195" s="165" t="s">
        <v>127</v>
      </c>
      <c r="H195" s="166">
        <v>1</v>
      </c>
      <c r="I195" s="167"/>
      <c r="J195" s="168">
        <f t="shared" si="30"/>
        <v>0</v>
      </c>
      <c r="K195" s="164" t="s">
        <v>128</v>
      </c>
      <c r="L195" s="34"/>
      <c r="M195" s="169" t="s">
        <v>1</v>
      </c>
      <c r="N195" s="170" t="s">
        <v>47</v>
      </c>
      <c r="O195" s="56"/>
      <c r="P195" s="171">
        <f t="shared" si="31"/>
        <v>0</v>
      </c>
      <c r="Q195" s="171">
        <v>0</v>
      </c>
      <c r="R195" s="171">
        <f t="shared" si="32"/>
        <v>0</v>
      </c>
      <c r="S195" s="171">
        <v>0</v>
      </c>
      <c r="T195" s="172">
        <f t="shared" si="33"/>
        <v>0</v>
      </c>
      <c r="AR195" s="13" t="s">
        <v>129</v>
      </c>
      <c r="AT195" s="13" t="s">
        <v>124</v>
      </c>
      <c r="AU195" s="13" t="s">
        <v>76</v>
      </c>
      <c r="AY195" s="13" t="s">
        <v>130</v>
      </c>
      <c r="BE195" s="173">
        <f t="shared" si="34"/>
        <v>0</v>
      </c>
      <c r="BF195" s="173">
        <f t="shared" si="35"/>
        <v>0</v>
      </c>
      <c r="BG195" s="173">
        <f t="shared" si="36"/>
        <v>0</v>
      </c>
      <c r="BH195" s="173">
        <f t="shared" si="37"/>
        <v>0</v>
      </c>
      <c r="BI195" s="173">
        <f t="shared" si="38"/>
        <v>0</v>
      </c>
      <c r="BJ195" s="13" t="s">
        <v>21</v>
      </c>
      <c r="BK195" s="173">
        <f t="shared" si="39"/>
        <v>0</v>
      </c>
      <c r="BL195" s="13" t="s">
        <v>129</v>
      </c>
      <c r="BM195" s="13" t="s">
        <v>556</v>
      </c>
    </row>
    <row r="196" spans="2:65" s="1" customFormat="1" ht="22.5" customHeight="1">
      <c r="B196" s="30"/>
      <c r="C196" s="174" t="s">
        <v>557</v>
      </c>
      <c r="D196" s="174" t="s">
        <v>558</v>
      </c>
      <c r="E196" s="175" t="s">
        <v>559</v>
      </c>
      <c r="F196" s="176" t="s">
        <v>560</v>
      </c>
      <c r="G196" s="177" t="s">
        <v>159</v>
      </c>
      <c r="H196" s="178">
        <v>10</v>
      </c>
      <c r="I196" s="179"/>
      <c r="J196" s="180">
        <f t="shared" si="30"/>
        <v>0</v>
      </c>
      <c r="K196" s="176" t="s">
        <v>128</v>
      </c>
      <c r="L196" s="181"/>
      <c r="M196" s="182" t="s">
        <v>1</v>
      </c>
      <c r="N196" s="183" t="s">
        <v>47</v>
      </c>
      <c r="O196" s="56"/>
      <c r="P196" s="171">
        <f t="shared" si="31"/>
        <v>0</v>
      </c>
      <c r="Q196" s="171">
        <v>0</v>
      </c>
      <c r="R196" s="171">
        <f t="shared" si="32"/>
        <v>0</v>
      </c>
      <c r="S196" s="171">
        <v>0</v>
      </c>
      <c r="T196" s="172">
        <f t="shared" si="33"/>
        <v>0</v>
      </c>
      <c r="AR196" s="13" t="s">
        <v>561</v>
      </c>
      <c r="AT196" s="13" t="s">
        <v>558</v>
      </c>
      <c r="AU196" s="13" t="s">
        <v>76</v>
      </c>
      <c r="AY196" s="13" t="s">
        <v>130</v>
      </c>
      <c r="BE196" s="173">
        <f t="shared" si="34"/>
        <v>0</v>
      </c>
      <c r="BF196" s="173">
        <f t="shared" si="35"/>
        <v>0</v>
      </c>
      <c r="BG196" s="173">
        <f t="shared" si="36"/>
        <v>0</v>
      </c>
      <c r="BH196" s="173">
        <f t="shared" si="37"/>
        <v>0</v>
      </c>
      <c r="BI196" s="173">
        <f t="shared" si="38"/>
        <v>0</v>
      </c>
      <c r="BJ196" s="13" t="s">
        <v>21</v>
      </c>
      <c r="BK196" s="173">
        <f t="shared" si="39"/>
        <v>0</v>
      </c>
      <c r="BL196" s="13" t="s">
        <v>254</v>
      </c>
      <c r="BM196" s="13" t="s">
        <v>562</v>
      </c>
    </row>
    <row r="197" spans="2:65" s="1" customFormat="1" ht="22.5" customHeight="1">
      <c r="B197" s="30"/>
      <c r="C197" s="174" t="s">
        <v>563</v>
      </c>
      <c r="D197" s="174" t="s">
        <v>558</v>
      </c>
      <c r="E197" s="175" t="s">
        <v>564</v>
      </c>
      <c r="F197" s="176" t="s">
        <v>565</v>
      </c>
      <c r="G197" s="177" t="s">
        <v>159</v>
      </c>
      <c r="H197" s="178">
        <v>10</v>
      </c>
      <c r="I197" s="179"/>
      <c r="J197" s="180">
        <f t="shared" si="30"/>
        <v>0</v>
      </c>
      <c r="K197" s="176" t="s">
        <v>128</v>
      </c>
      <c r="L197" s="181"/>
      <c r="M197" s="182" t="s">
        <v>1</v>
      </c>
      <c r="N197" s="183" t="s">
        <v>47</v>
      </c>
      <c r="O197" s="56"/>
      <c r="P197" s="171">
        <f t="shared" si="31"/>
        <v>0</v>
      </c>
      <c r="Q197" s="171">
        <v>0</v>
      </c>
      <c r="R197" s="171">
        <f t="shared" si="32"/>
        <v>0</v>
      </c>
      <c r="S197" s="171">
        <v>0</v>
      </c>
      <c r="T197" s="172">
        <f t="shared" si="33"/>
        <v>0</v>
      </c>
      <c r="AR197" s="13" t="s">
        <v>561</v>
      </c>
      <c r="AT197" s="13" t="s">
        <v>558</v>
      </c>
      <c r="AU197" s="13" t="s">
        <v>76</v>
      </c>
      <c r="AY197" s="13" t="s">
        <v>130</v>
      </c>
      <c r="BE197" s="173">
        <f t="shared" si="34"/>
        <v>0</v>
      </c>
      <c r="BF197" s="173">
        <f t="shared" si="35"/>
        <v>0</v>
      </c>
      <c r="BG197" s="173">
        <f t="shared" si="36"/>
        <v>0</v>
      </c>
      <c r="BH197" s="173">
        <f t="shared" si="37"/>
        <v>0</v>
      </c>
      <c r="BI197" s="173">
        <f t="shared" si="38"/>
        <v>0</v>
      </c>
      <c r="BJ197" s="13" t="s">
        <v>21</v>
      </c>
      <c r="BK197" s="173">
        <f t="shared" si="39"/>
        <v>0</v>
      </c>
      <c r="BL197" s="13" t="s">
        <v>254</v>
      </c>
      <c r="BM197" s="13" t="s">
        <v>566</v>
      </c>
    </row>
    <row r="198" spans="2:65" s="1" customFormat="1" ht="22.5" customHeight="1">
      <c r="B198" s="30"/>
      <c r="C198" s="174" t="s">
        <v>567</v>
      </c>
      <c r="D198" s="174" t="s">
        <v>558</v>
      </c>
      <c r="E198" s="175" t="s">
        <v>568</v>
      </c>
      <c r="F198" s="176" t="s">
        <v>569</v>
      </c>
      <c r="G198" s="177" t="s">
        <v>159</v>
      </c>
      <c r="H198" s="178">
        <v>10</v>
      </c>
      <c r="I198" s="179"/>
      <c r="J198" s="180">
        <f t="shared" si="30"/>
        <v>0</v>
      </c>
      <c r="K198" s="176" t="s">
        <v>128</v>
      </c>
      <c r="L198" s="181"/>
      <c r="M198" s="182" t="s">
        <v>1</v>
      </c>
      <c r="N198" s="183" t="s">
        <v>47</v>
      </c>
      <c r="O198" s="56"/>
      <c r="P198" s="171">
        <f t="shared" si="31"/>
        <v>0</v>
      </c>
      <c r="Q198" s="171">
        <v>0</v>
      </c>
      <c r="R198" s="171">
        <f t="shared" si="32"/>
        <v>0</v>
      </c>
      <c r="S198" s="171">
        <v>0</v>
      </c>
      <c r="T198" s="172">
        <f t="shared" si="33"/>
        <v>0</v>
      </c>
      <c r="AR198" s="13" t="s">
        <v>561</v>
      </c>
      <c r="AT198" s="13" t="s">
        <v>558</v>
      </c>
      <c r="AU198" s="13" t="s">
        <v>76</v>
      </c>
      <c r="AY198" s="13" t="s">
        <v>130</v>
      </c>
      <c r="BE198" s="173">
        <f t="shared" si="34"/>
        <v>0</v>
      </c>
      <c r="BF198" s="173">
        <f t="shared" si="35"/>
        <v>0</v>
      </c>
      <c r="BG198" s="173">
        <f t="shared" si="36"/>
        <v>0</v>
      </c>
      <c r="BH198" s="173">
        <f t="shared" si="37"/>
        <v>0</v>
      </c>
      <c r="BI198" s="173">
        <f t="shared" si="38"/>
        <v>0</v>
      </c>
      <c r="BJ198" s="13" t="s">
        <v>21</v>
      </c>
      <c r="BK198" s="173">
        <f t="shared" si="39"/>
        <v>0</v>
      </c>
      <c r="BL198" s="13" t="s">
        <v>254</v>
      </c>
      <c r="BM198" s="13" t="s">
        <v>570</v>
      </c>
    </row>
    <row r="199" spans="2:65" s="1" customFormat="1" ht="22.5" customHeight="1">
      <c r="B199" s="30"/>
      <c r="C199" s="174" t="s">
        <v>571</v>
      </c>
      <c r="D199" s="174" t="s">
        <v>558</v>
      </c>
      <c r="E199" s="175" t="s">
        <v>572</v>
      </c>
      <c r="F199" s="176" t="s">
        <v>573</v>
      </c>
      <c r="G199" s="177" t="s">
        <v>159</v>
      </c>
      <c r="H199" s="178">
        <v>10</v>
      </c>
      <c r="I199" s="179"/>
      <c r="J199" s="180">
        <f t="shared" si="30"/>
        <v>0</v>
      </c>
      <c r="K199" s="176" t="s">
        <v>128</v>
      </c>
      <c r="L199" s="181"/>
      <c r="M199" s="182" t="s">
        <v>1</v>
      </c>
      <c r="N199" s="183" t="s">
        <v>47</v>
      </c>
      <c r="O199" s="56"/>
      <c r="P199" s="171">
        <f t="shared" si="31"/>
        <v>0</v>
      </c>
      <c r="Q199" s="171">
        <v>0</v>
      </c>
      <c r="R199" s="171">
        <f t="shared" si="32"/>
        <v>0</v>
      </c>
      <c r="S199" s="171">
        <v>0</v>
      </c>
      <c r="T199" s="172">
        <f t="shared" si="33"/>
        <v>0</v>
      </c>
      <c r="AR199" s="13" t="s">
        <v>561</v>
      </c>
      <c r="AT199" s="13" t="s">
        <v>558</v>
      </c>
      <c r="AU199" s="13" t="s">
        <v>76</v>
      </c>
      <c r="AY199" s="13" t="s">
        <v>130</v>
      </c>
      <c r="BE199" s="173">
        <f t="shared" si="34"/>
        <v>0</v>
      </c>
      <c r="BF199" s="173">
        <f t="shared" si="35"/>
        <v>0</v>
      </c>
      <c r="BG199" s="173">
        <f t="shared" si="36"/>
        <v>0</v>
      </c>
      <c r="BH199" s="173">
        <f t="shared" si="37"/>
        <v>0</v>
      </c>
      <c r="BI199" s="173">
        <f t="shared" si="38"/>
        <v>0</v>
      </c>
      <c r="BJ199" s="13" t="s">
        <v>21</v>
      </c>
      <c r="BK199" s="173">
        <f t="shared" si="39"/>
        <v>0</v>
      </c>
      <c r="BL199" s="13" t="s">
        <v>254</v>
      </c>
      <c r="BM199" s="13" t="s">
        <v>574</v>
      </c>
    </row>
    <row r="200" spans="2:65" s="1" customFormat="1" ht="22.5" customHeight="1">
      <c r="B200" s="30"/>
      <c r="C200" s="174" t="s">
        <v>575</v>
      </c>
      <c r="D200" s="174" t="s">
        <v>558</v>
      </c>
      <c r="E200" s="175" t="s">
        <v>576</v>
      </c>
      <c r="F200" s="176" t="s">
        <v>577</v>
      </c>
      <c r="G200" s="177" t="s">
        <v>127</v>
      </c>
      <c r="H200" s="178">
        <v>1</v>
      </c>
      <c r="I200" s="179"/>
      <c r="J200" s="180">
        <f t="shared" si="30"/>
        <v>0</v>
      </c>
      <c r="K200" s="176" t="s">
        <v>128</v>
      </c>
      <c r="L200" s="181"/>
      <c r="M200" s="182" t="s">
        <v>1</v>
      </c>
      <c r="N200" s="183" t="s">
        <v>47</v>
      </c>
      <c r="O200" s="56"/>
      <c r="P200" s="171">
        <f t="shared" si="31"/>
        <v>0</v>
      </c>
      <c r="Q200" s="171">
        <v>0</v>
      </c>
      <c r="R200" s="171">
        <f t="shared" si="32"/>
        <v>0</v>
      </c>
      <c r="S200" s="171">
        <v>0</v>
      </c>
      <c r="T200" s="172">
        <f t="shared" si="33"/>
        <v>0</v>
      </c>
      <c r="AR200" s="13" t="s">
        <v>561</v>
      </c>
      <c r="AT200" s="13" t="s">
        <v>558</v>
      </c>
      <c r="AU200" s="13" t="s">
        <v>76</v>
      </c>
      <c r="AY200" s="13" t="s">
        <v>130</v>
      </c>
      <c r="BE200" s="173">
        <f t="shared" si="34"/>
        <v>0</v>
      </c>
      <c r="BF200" s="173">
        <f t="shared" si="35"/>
        <v>0</v>
      </c>
      <c r="BG200" s="173">
        <f t="shared" si="36"/>
        <v>0</v>
      </c>
      <c r="BH200" s="173">
        <f t="shared" si="37"/>
        <v>0</v>
      </c>
      <c r="BI200" s="173">
        <f t="shared" si="38"/>
        <v>0</v>
      </c>
      <c r="BJ200" s="13" t="s">
        <v>21</v>
      </c>
      <c r="BK200" s="173">
        <f t="shared" si="39"/>
        <v>0</v>
      </c>
      <c r="BL200" s="13" t="s">
        <v>254</v>
      </c>
      <c r="BM200" s="13" t="s">
        <v>578</v>
      </c>
    </row>
    <row r="201" spans="2:65" s="1" customFormat="1" ht="22.5" customHeight="1">
      <c r="B201" s="30"/>
      <c r="C201" s="174" t="s">
        <v>579</v>
      </c>
      <c r="D201" s="174" t="s">
        <v>558</v>
      </c>
      <c r="E201" s="175" t="s">
        <v>580</v>
      </c>
      <c r="F201" s="176" t="s">
        <v>581</v>
      </c>
      <c r="G201" s="177" t="s">
        <v>127</v>
      </c>
      <c r="H201" s="178">
        <v>1</v>
      </c>
      <c r="I201" s="179"/>
      <c r="J201" s="180">
        <f t="shared" si="30"/>
        <v>0</v>
      </c>
      <c r="K201" s="176" t="s">
        <v>128</v>
      </c>
      <c r="L201" s="181"/>
      <c r="M201" s="182" t="s">
        <v>1</v>
      </c>
      <c r="N201" s="183" t="s">
        <v>47</v>
      </c>
      <c r="O201" s="56"/>
      <c r="P201" s="171">
        <f t="shared" si="31"/>
        <v>0</v>
      </c>
      <c r="Q201" s="171">
        <v>0</v>
      </c>
      <c r="R201" s="171">
        <f t="shared" si="32"/>
        <v>0</v>
      </c>
      <c r="S201" s="171">
        <v>0</v>
      </c>
      <c r="T201" s="172">
        <f t="shared" si="33"/>
        <v>0</v>
      </c>
      <c r="AR201" s="13" t="s">
        <v>561</v>
      </c>
      <c r="AT201" s="13" t="s">
        <v>558</v>
      </c>
      <c r="AU201" s="13" t="s">
        <v>76</v>
      </c>
      <c r="AY201" s="13" t="s">
        <v>130</v>
      </c>
      <c r="BE201" s="173">
        <f t="shared" si="34"/>
        <v>0</v>
      </c>
      <c r="BF201" s="173">
        <f t="shared" si="35"/>
        <v>0</v>
      </c>
      <c r="BG201" s="173">
        <f t="shared" si="36"/>
        <v>0</v>
      </c>
      <c r="BH201" s="173">
        <f t="shared" si="37"/>
        <v>0</v>
      </c>
      <c r="BI201" s="173">
        <f t="shared" si="38"/>
        <v>0</v>
      </c>
      <c r="BJ201" s="13" t="s">
        <v>21</v>
      </c>
      <c r="BK201" s="173">
        <f t="shared" si="39"/>
        <v>0</v>
      </c>
      <c r="BL201" s="13" t="s">
        <v>254</v>
      </c>
      <c r="BM201" s="13" t="s">
        <v>582</v>
      </c>
    </row>
    <row r="202" spans="2:65" s="1" customFormat="1" ht="22.5" customHeight="1">
      <c r="B202" s="30"/>
      <c r="C202" s="174" t="s">
        <v>583</v>
      </c>
      <c r="D202" s="174" t="s">
        <v>558</v>
      </c>
      <c r="E202" s="175" t="s">
        <v>584</v>
      </c>
      <c r="F202" s="176" t="s">
        <v>585</v>
      </c>
      <c r="G202" s="177" t="s">
        <v>127</v>
      </c>
      <c r="H202" s="178">
        <v>1</v>
      </c>
      <c r="I202" s="179"/>
      <c r="J202" s="180">
        <f t="shared" si="30"/>
        <v>0</v>
      </c>
      <c r="K202" s="176" t="s">
        <v>128</v>
      </c>
      <c r="L202" s="181"/>
      <c r="M202" s="182" t="s">
        <v>1</v>
      </c>
      <c r="N202" s="183" t="s">
        <v>47</v>
      </c>
      <c r="O202" s="56"/>
      <c r="P202" s="171">
        <f t="shared" si="31"/>
        <v>0</v>
      </c>
      <c r="Q202" s="171">
        <v>0</v>
      </c>
      <c r="R202" s="171">
        <f t="shared" si="32"/>
        <v>0</v>
      </c>
      <c r="S202" s="171">
        <v>0</v>
      </c>
      <c r="T202" s="172">
        <f t="shared" si="33"/>
        <v>0</v>
      </c>
      <c r="AR202" s="13" t="s">
        <v>561</v>
      </c>
      <c r="AT202" s="13" t="s">
        <v>558</v>
      </c>
      <c r="AU202" s="13" t="s">
        <v>76</v>
      </c>
      <c r="AY202" s="13" t="s">
        <v>130</v>
      </c>
      <c r="BE202" s="173">
        <f t="shared" si="34"/>
        <v>0</v>
      </c>
      <c r="BF202" s="173">
        <f t="shared" si="35"/>
        <v>0</v>
      </c>
      <c r="BG202" s="173">
        <f t="shared" si="36"/>
        <v>0</v>
      </c>
      <c r="BH202" s="173">
        <f t="shared" si="37"/>
        <v>0</v>
      </c>
      <c r="BI202" s="173">
        <f t="shared" si="38"/>
        <v>0</v>
      </c>
      <c r="BJ202" s="13" t="s">
        <v>21</v>
      </c>
      <c r="BK202" s="173">
        <f t="shared" si="39"/>
        <v>0</v>
      </c>
      <c r="BL202" s="13" t="s">
        <v>254</v>
      </c>
      <c r="BM202" s="13" t="s">
        <v>586</v>
      </c>
    </row>
    <row r="203" spans="2:65" s="1" customFormat="1" ht="22.5" customHeight="1">
      <c r="B203" s="30"/>
      <c r="C203" s="174" t="s">
        <v>587</v>
      </c>
      <c r="D203" s="174" t="s">
        <v>558</v>
      </c>
      <c r="E203" s="175" t="s">
        <v>588</v>
      </c>
      <c r="F203" s="176" t="s">
        <v>589</v>
      </c>
      <c r="G203" s="177" t="s">
        <v>127</v>
      </c>
      <c r="H203" s="178">
        <v>1</v>
      </c>
      <c r="I203" s="179"/>
      <c r="J203" s="180">
        <f t="shared" si="30"/>
        <v>0</v>
      </c>
      <c r="K203" s="176" t="s">
        <v>128</v>
      </c>
      <c r="L203" s="181"/>
      <c r="M203" s="182" t="s">
        <v>1</v>
      </c>
      <c r="N203" s="183" t="s">
        <v>47</v>
      </c>
      <c r="O203" s="56"/>
      <c r="P203" s="171">
        <f t="shared" si="31"/>
        <v>0</v>
      </c>
      <c r="Q203" s="171">
        <v>0</v>
      </c>
      <c r="R203" s="171">
        <f t="shared" si="32"/>
        <v>0</v>
      </c>
      <c r="S203" s="171">
        <v>0</v>
      </c>
      <c r="T203" s="172">
        <f t="shared" si="33"/>
        <v>0</v>
      </c>
      <c r="AR203" s="13" t="s">
        <v>561</v>
      </c>
      <c r="AT203" s="13" t="s">
        <v>558</v>
      </c>
      <c r="AU203" s="13" t="s">
        <v>76</v>
      </c>
      <c r="AY203" s="13" t="s">
        <v>130</v>
      </c>
      <c r="BE203" s="173">
        <f t="shared" si="34"/>
        <v>0</v>
      </c>
      <c r="BF203" s="173">
        <f t="shared" si="35"/>
        <v>0</v>
      </c>
      <c r="BG203" s="173">
        <f t="shared" si="36"/>
        <v>0</v>
      </c>
      <c r="BH203" s="173">
        <f t="shared" si="37"/>
        <v>0</v>
      </c>
      <c r="BI203" s="173">
        <f t="shared" si="38"/>
        <v>0</v>
      </c>
      <c r="BJ203" s="13" t="s">
        <v>21</v>
      </c>
      <c r="BK203" s="173">
        <f t="shared" si="39"/>
        <v>0</v>
      </c>
      <c r="BL203" s="13" t="s">
        <v>254</v>
      </c>
      <c r="BM203" s="13" t="s">
        <v>590</v>
      </c>
    </row>
    <row r="204" spans="2:65" s="1" customFormat="1" ht="22.5" customHeight="1">
      <c r="B204" s="30"/>
      <c r="C204" s="174" t="s">
        <v>591</v>
      </c>
      <c r="D204" s="174" t="s">
        <v>558</v>
      </c>
      <c r="E204" s="175" t="s">
        <v>592</v>
      </c>
      <c r="F204" s="176" t="s">
        <v>593</v>
      </c>
      <c r="G204" s="177" t="s">
        <v>127</v>
      </c>
      <c r="H204" s="178">
        <v>1</v>
      </c>
      <c r="I204" s="179"/>
      <c r="J204" s="180">
        <f t="shared" si="30"/>
        <v>0</v>
      </c>
      <c r="K204" s="176" t="s">
        <v>128</v>
      </c>
      <c r="L204" s="181"/>
      <c r="M204" s="182" t="s">
        <v>1</v>
      </c>
      <c r="N204" s="183" t="s">
        <v>47</v>
      </c>
      <c r="O204" s="56"/>
      <c r="P204" s="171">
        <f t="shared" si="31"/>
        <v>0</v>
      </c>
      <c r="Q204" s="171">
        <v>0</v>
      </c>
      <c r="R204" s="171">
        <f t="shared" si="32"/>
        <v>0</v>
      </c>
      <c r="S204" s="171">
        <v>0</v>
      </c>
      <c r="T204" s="172">
        <f t="shared" si="33"/>
        <v>0</v>
      </c>
      <c r="AR204" s="13" t="s">
        <v>561</v>
      </c>
      <c r="AT204" s="13" t="s">
        <v>558</v>
      </c>
      <c r="AU204" s="13" t="s">
        <v>76</v>
      </c>
      <c r="AY204" s="13" t="s">
        <v>130</v>
      </c>
      <c r="BE204" s="173">
        <f t="shared" si="34"/>
        <v>0</v>
      </c>
      <c r="BF204" s="173">
        <f t="shared" si="35"/>
        <v>0</v>
      </c>
      <c r="BG204" s="173">
        <f t="shared" si="36"/>
        <v>0</v>
      </c>
      <c r="BH204" s="173">
        <f t="shared" si="37"/>
        <v>0</v>
      </c>
      <c r="BI204" s="173">
        <f t="shared" si="38"/>
        <v>0</v>
      </c>
      <c r="BJ204" s="13" t="s">
        <v>21</v>
      </c>
      <c r="BK204" s="173">
        <f t="shared" si="39"/>
        <v>0</v>
      </c>
      <c r="BL204" s="13" t="s">
        <v>254</v>
      </c>
      <c r="BM204" s="13" t="s">
        <v>594</v>
      </c>
    </row>
    <row r="205" spans="2:65" s="1" customFormat="1" ht="22.5" customHeight="1">
      <c r="B205" s="30"/>
      <c r="C205" s="174" t="s">
        <v>595</v>
      </c>
      <c r="D205" s="174" t="s">
        <v>558</v>
      </c>
      <c r="E205" s="175" t="s">
        <v>596</v>
      </c>
      <c r="F205" s="176" t="s">
        <v>597</v>
      </c>
      <c r="G205" s="177" t="s">
        <v>127</v>
      </c>
      <c r="H205" s="178">
        <v>5</v>
      </c>
      <c r="I205" s="179"/>
      <c r="J205" s="180">
        <f t="shared" si="30"/>
        <v>0</v>
      </c>
      <c r="K205" s="176" t="s">
        <v>128</v>
      </c>
      <c r="L205" s="181"/>
      <c r="M205" s="182" t="s">
        <v>1</v>
      </c>
      <c r="N205" s="183" t="s">
        <v>47</v>
      </c>
      <c r="O205" s="56"/>
      <c r="P205" s="171">
        <f t="shared" si="31"/>
        <v>0</v>
      </c>
      <c r="Q205" s="171">
        <v>0</v>
      </c>
      <c r="R205" s="171">
        <f t="shared" si="32"/>
        <v>0</v>
      </c>
      <c r="S205" s="171">
        <v>0</v>
      </c>
      <c r="T205" s="172">
        <f t="shared" si="33"/>
        <v>0</v>
      </c>
      <c r="AR205" s="13" t="s">
        <v>561</v>
      </c>
      <c r="AT205" s="13" t="s">
        <v>558</v>
      </c>
      <c r="AU205" s="13" t="s">
        <v>76</v>
      </c>
      <c r="AY205" s="13" t="s">
        <v>130</v>
      </c>
      <c r="BE205" s="173">
        <f t="shared" si="34"/>
        <v>0</v>
      </c>
      <c r="BF205" s="173">
        <f t="shared" si="35"/>
        <v>0</v>
      </c>
      <c r="BG205" s="173">
        <f t="shared" si="36"/>
        <v>0</v>
      </c>
      <c r="BH205" s="173">
        <f t="shared" si="37"/>
        <v>0</v>
      </c>
      <c r="BI205" s="173">
        <f t="shared" si="38"/>
        <v>0</v>
      </c>
      <c r="BJ205" s="13" t="s">
        <v>21</v>
      </c>
      <c r="BK205" s="173">
        <f t="shared" si="39"/>
        <v>0</v>
      </c>
      <c r="BL205" s="13" t="s">
        <v>254</v>
      </c>
      <c r="BM205" s="13" t="s">
        <v>598</v>
      </c>
    </row>
    <row r="206" spans="2:65" s="1" customFormat="1" ht="22.5" customHeight="1">
      <c r="B206" s="30"/>
      <c r="C206" s="174" t="s">
        <v>599</v>
      </c>
      <c r="D206" s="174" t="s">
        <v>558</v>
      </c>
      <c r="E206" s="175" t="s">
        <v>600</v>
      </c>
      <c r="F206" s="176" t="s">
        <v>601</v>
      </c>
      <c r="G206" s="177" t="s">
        <v>127</v>
      </c>
      <c r="H206" s="178">
        <v>1</v>
      </c>
      <c r="I206" s="179"/>
      <c r="J206" s="180">
        <f t="shared" si="30"/>
        <v>0</v>
      </c>
      <c r="K206" s="176" t="s">
        <v>128</v>
      </c>
      <c r="L206" s="181"/>
      <c r="M206" s="182" t="s">
        <v>1</v>
      </c>
      <c r="N206" s="183" t="s">
        <v>47</v>
      </c>
      <c r="O206" s="56"/>
      <c r="P206" s="171">
        <f t="shared" si="31"/>
        <v>0</v>
      </c>
      <c r="Q206" s="171">
        <v>0</v>
      </c>
      <c r="R206" s="171">
        <f t="shared" si="32"/>
        <v>0</v>
      </c>
      <c r="S206" s="171">
        <v>0</v>
      </c>
      <c r="T206" s="172">
        <f t="shared" si="33"/>
        <v>0</v>
      </c>
      <c r="AR206" s="13" t="s">
        <v>561</v>
      </c>
      <c r="AT206" s="13" t="s">
        <v>558</v>
      </c>
      <c r="AU206" s="13" t="s">
        <v>76</v>
      </c>
      <c r="AY206" s="13" t="s">
        <v>130</v>
      </c>
      <c r="BE206" s="173">
        <f t="shared" si="34"/>
        <v>0</v>
      </c>
      <c r="BF206" s="173">
        <f t="shared" si="35"/>
        <v>0</v>
      </c>
      <c r="BG206" s="173">
        <f t="shared" si="36"/>
        <v>0</v>
      </c>
      <c r="BH206" s="173">
        <f t="shared" si="37"/>
        <v>0</v>
      </c>
      <c r="BI206" s="173">
        <f t="shared" si="38"/>
        <v>0</v>
      </c>
      <c r="BJ206" s="13" t="s">
        <v>21</v>
      </c>
      <c r="BK206" s="173">
        <f t="shared" si="39"/>
        <v>0</v>
      </c>
      <c r="BL206" s="13" t="s">
        <v>254</v>
      </c>
      <c r="BM206" s="13" t="s">
        <v>602</v>
      </c>
    </row>
    <row r="207" spans="2:65" s="1" customFormat="1" ht="22.5" customHeight="1">
      <c r="B207" s="30"/>
      <c r="C207" s="174" t="s">
        <v>603</v>
      </c>
      <c r="D207" s="174" t="s">
        <v>558</v>
      </c>
      <c r="E207" s="175" t="s">
        <v>604</v>
      </c>
      <c r="F207" s="176" t="s">
        <v>605</v>
      </c>
      <c r="G207" s="177" t="s">
        <v>159</v>
      </c>
      <c r="H207" s="178">
        <v>10000</v>
      </c>
      <c r="I207" s="179"/>
      <c r="J207" s="180">
        <f t="shared" si="30"/>
        <v>0</v>
      </c>
      <c r="K207" s="176" t="s">
        <v>128</v>
      </c>
      <c r="L207" s="181"/>
      <c r="M207" s="182" t="s">
        <v>1</v>
      </c>
      <c r="N207" s="183" t="s">
        <v>47</v>
      </c>
      <c r="O207" s="56"/>
      <c r="P207" s="171">
        <f t="shared" si="31"/>
        <v>0</v>
      </c>
      <c r="Q207" s="171">
        <v>0</v>
      </c>
      <c r="R207" s="171">
        <f t="shared" si="32"/>
        <v>0</v>
      </c>
      <c r="S207" s="171">
        <v>0</v>
      </c>
      <c r="T207" s="172">
        <f t="shared" si="33"/>
        <v>0</v>
      </c>
      <c r="AR207" s="13" t="s">
        <v>561</v>
      </c>
      <c r="AT207" s="13" t="s">
        <v>558</v>
      </c>
      <c r="AU207" s="13" t="s">
        <v>76</v>
      </c>
      <c r="AY207" s="13" t="s">
        <v>130</v>
      </c>
      <c r="BE207" s="173">
        <f t="shared" si="34"/>
        <v>0</v>
      </c>
      <c r="BF207" s="173">
        <f t="shared" si="35"/>
        <v>0</v>
      </c>
      <c r="BG207" s="173">
        <f t="shared" si="36"/>
        <v>0</v>
      </c>
      <c r="BH207" s="173">
        <f t="shared" si="37"/>
        <v>0</v>
      </c>
      <c r="BI207" s="173">
        <f t="shared" si="38"/>
        <v>0</v>
      </c>
      <c r="BJ207" s="13" t="s">
        <v>21</v>
      </c>
      <c r="BK207" s="173">
        <f t="shared" si="39"/>
        <v>0</v>
      </c>
      <c r="BL207" s="13" t="s">
        <v>254</v>
      </c>
      <c r="BM207" s="13" t="s">
        <v>606</v>
      </c>
    </row>
    <row r="208" spans="2:65" s="1" customFormat="1" ht="22.5" customHeight="1">
      <c r="B208" s="30"/>
      <c r="C208" s="174" t="s">
        <v>607</v>
      </c>
      <c r="D208" s="174" t="s">
        <v>558</v>
      </c>
      <c r="E208" s="175" t="s">
        <v>608</v>
      </c>
      <c r="F208" s="176" t="s">
        <v>609</v>
      </c>
      <c r="G208" s="177" t="s">
        <v>159</v>
      </c>
      <c r="H208" s="178">
        <v>15000</v>
      </c>
      <c r="I208" s="179"/>
      <c r="J208" s="180">
        <f t="shared" si="30"/>
        <v>0</v>
      </c>
      <c r="K208" s="176" t="s">
        <v>128</v>
      </c>
      <c r="L208" s="181"/>
      <c r="M208" s="182" t="s">
        <v>1</v>
      </c>
      <c r="N208" s="183" t="s">
        <v>47</v>
      </c>
      <c r="O208" s="56"/>
      <c r="P208" s="171">
        <f t="shared" si="31"/>
        <v>0</v>
      </c>
      <c r="Q208" s="171">
        <v>0</v>
      </c>
      <c r="R208" s="171">
        <f t="shared" si="32"/>
        <v>0</v>
      </c>
      <c r="S208" s="171">
        <v>0</v>
      </c>
      <c r="T208" s="172">
        <f t="shared" si="33"/>
        <v>0</v>
      </c>
      <c r="AR208" s="13" t="s">
        <v>561</v>
      </c>
      <c r="AT208" s="13" t="s">
        <v>558</v>
      </c>
      <c r="AU208" s="13" t="s">
        <v>76</v>
      </c>
      <c r="AY208" s="13" t="s">
        <v>130</v>
      </c>
      <c r="BE208" s="173">
        <f t="shared" si="34"/>
        <v>0</v>
      </c>
      <c r="BF208" s="173">
        <f t="shared" si="35"/>
        <v>0</v>
      </c>
      <c r="BG208" s="173">
        <f t="shared" si="36"/>
        <v>0</v>
      </c>
      <c r="BH208" s="173">
        <f t="shared" si="37"/>
        <v>0</v>
      </c>
      <c r="BI208" s="173">
        <f t="shared" si="38"/>
        <v>0</v>
      </c>
      <c r="BJ208" s="13" t="s">
        <v>21</v>
      </c>
      <c r="BK208" s="173">
        <f t="shared" si="39"/>
        <v>0</v>
      </c>
      <c r="BL208" s="13" t="s">
        <v>254</v>
      </c>
      <c r="BM208" s="13" t="s">
        <v>610</v>
      </c>
    </row>
    <row r="209" spans="2:65" s="1" customFormat="1" ht="22.5" customHeight="1">
      <c r="B209" s="30"/>
      <c r="C209" s="174" t="s">
        <v>611</v>
      </c>
      <c r="D209" s="174" t="s">
        <v>558</v>
      </c>
      <c r="E209" s="175" t="s">
        <v>612</v>
      </c>
      <c r="F209" s="176" t="s">
        <v>613</v>
      </c>
      <c r="G209" s="177" t="s">
        <v>159</v>
      </c>
      <c r="H209" s="178">
        <v>10000</v>
      </c>
      <c r="I209" s="179"/>
      <c r="J209" s="180">
        <f t="shared" si="30"/>
        <v>0</v>
      </c>
      <c r="K209" s="176" t="s">
        <v>128</v>
      </c>
      <c r="L209" s="181"/>
      <c r="M209" s="182" t="s">
        <v>1</v>
      </c>
      <c r="N209" s="183" t="s">
        <v>47</v>
      </c>
      <c r="O209" s="56"/>
      <c r="P209" s="171">
        <f t="shared" si="31"/>
        <v>0</v>
      </c>
      <c r="Q209" s="171">
        <v>0</v>
      </c>
      <c r="R209" s="171">
        <f t="shared" si="32"/>
        <v>0</v>
      </c>
      <c r="S209" s="171">
        <v>0</v>
      </c>
      <c r="T209" s="172">
        <f t="shared" si="33"/>
        <v>0</v>
      </c>
      <c r="AR209" s="13" t="s">
        <v>561</v>
      </c>
      <c r="AT209" s="13" t="s">
        <v>558</v>
      </c>
      <c r="AU209" s="13" t="s">
        <v>76</v>
      </c>
      <c r="AY209" s="13" t="s">
        <v>130</v>
      </c>
      <c r="BE209" s="173">
        <f t="shared" si="34"/>
        <v>0</v>
      </c>
      <c r="BF209" s="173">
        <f t="shared" si="35"/>
        <v>0</v>
      </c>
      <c r="BG209" s="173">
        <f t="shared" si="36"/>
        <v>0</v>
      </c>
      <c r="BH209" s="173">
        <f t="shared" si="37"/>
        <v>0</v>
      </c>
      <c r="BI209" s="173">
        <f t="shared" si="38"/>
        <v>0</v>
      </c>
      <c r="BJ209" s="13" t="s">
        <v>21</v>
      </c>
      <c r="BK209" s="173">
        <f t="shared" si="39"/>
        <v>0</v>
      </c>
      <c r="BL209" s="13" t="s">
        <v>254</v>
      </c>
      <c r="BM209" s="13" t="s">
        <v>614</v>
      </c>
    </row>
    <row r="210" spans="2:65" s="1" customFormat="1" ht="22.5" customHeight="1">
      <c r="B210" s="30"/>
      <c r="C210" s="174" t="s">
        <v>615</v>
      </c>
      <c r="D210" s="174" t="s">
        <v>558</v>
      </c>
      <c r="E210" s="175" t="s">
        <v>616</v>
      </c>
      <c r="F210" s="176" t="s">
        <v>617</v>
      </c>
      <c r="G210" s="177" t="s">
        <v>159</v>
      </c>
      <c r="H210" s="178">
        <v>10000</v>
      </c>
      <c r="I210" s="179"/>
      <c r="J210" s="180">
        <f t="shared" si="30"/>
        <v>0</v>
      </c>
      <c r="K210" s="176" t="s">
        <v>128</v>
      </c>
      <c r="L210" s="181"/>
      <c r="M210" s="182" t="s">
        <v>1</v>
      </c>
      <c r="N210" s="183" t="s">
        <v>47</v>
      </c>
      <c r="O210" s="56"/>
      <c r="P210" s="171">
        <f t="shared" si="31"/>
        <v>0</v>
      </c>
      <c r="Q210" s="171">
        <v>0</v>
      </c>
      <c r="R210" s="171">
        <f t="shared" si="32"/>
        <v>0</v>
      </c>
      <c r="S210" s="171">
        <v>0</v>
      </c>
      <c r="T210" s="172">
        <f t="shared" si="33"/>
        <v>0</v>
      </c>
      <c r="AR210" s="13" t="s">
        <v>561</v>
      </c>
      <c r="AT210" s="13" t="s">
        <v>558</v>
      </c>
      <c r="AU210" s="13" t="s">
        <v>76</v>
      </c>
      <c r="AY210" s="13" t="s">
        <v>130</v>
      </c>
      <c r="BE210" s="173">
        <f t="shared" si="34"/>
        <v>0</v>
      </c>
      <c r="BF210" s="173">
        <f t="shared" si="35"/>
        <v>0</v>
      </c>
      <c r="BG210" s="173">
        <f t="shared" si="36"/>
        <v>0</v>
      </c>
      <c r="BH210" s="173">
        <f t="shared" si="37"/>
        <v>0</v>
      </c>
      <c r="BI210" s="173">
        <f t="shared" si="38"/>
        <v>0</v>
      </c>
      <c r="BJ210" s="13" t="s">
        <v>21</v>
      </c>
      <c r="BK210" s="173">
        <f t="shared" si="39"/>
        <v>0</v>
      </c>
      <c r="BL210" s="13" t="s">
        <v>254</v>
      </c>
      <c r="BM210" s="13" t="s">
        <v>618</v>
      </c>
    </row>
    <row r="211" spans="2:65" s="1" customFormat="1" ht="22.5" customHeight="1">
      <c r="B211" s="30"/>
      <c r="C211" s="174" t="s">
        <v>619</v>
      </c>
      <c r="D211" s="174" t="s">
        <v>558</v>
      </c>
      <c r="E211" s="175" t="s">
        <v>620</v>
      </c>
      <c r="F211" s="176" t="s">
        <v>621</v>
      </c>
      <c r="G211" s="177" t="s">
        <v>159</v>
      </c>
      <c r="H211" s="178">
        <v>10000</v>
      </c>
      <c r="I211" s="179"/>
      <c r="J211" s="180">
        <f t="shared" si="30"/>
        <v>0</v>
      </c>
      <c r="K211" s="176" t="s">
        <v>128</v>
      </c>
      <c r="L211" s="181"/>
      <c r="M211" s="182" t="s">
        <v>1</v>
      </c>
      <c r="N211" s="183" t="s">
        <v>47</v>
      </c>
      <c r="O211" s="56"/>
      <c r="P211" s="171">
        <f t="shared" si="31"/>
        <v>0</v>
      </c>
      <c r="Q211" s="171">
        <v>0</v>
      </c>
      <c r="R211" s="171">
        <f t="shared" si="32"/>
        <v>0</v>
      </c>
      <c r="S211" s="171">
        <v>0</v>
      </c>
      <c r="T211" s="172">
        <f t="shared" si="33"/>
        <v>0</v>
      </c>
      <c r="AR211" s="13" t="s">
        <v>561</v>
      </c>
      <c r="AT211" s="13" t="s">
        <v>558</v>
      </c>
      <c r="AU211" s="13" t="s">
        <v>76</v>
      </c>
      <c r="AY211" s="13" t="s">
        <v>130</v>
      </c>
      <c r="BE211" s="173">
        <f t="shared" si="34"/>
        <v>0</v>
      </c>
      <c r="BF211" s="173">
        <f t="shared" si="35"/>
        <v>0</v>
      </c>
      <c r="BG211" s="173">
        <f t="shared" si="36"/>
        <v>0</v>
      </c>
      <c r="BH211" s="173">
        <f t="shared" si="37"/>
        <v>0</v>
      </c>
      <c r="BI211" s="173">
        <f t="shared" si="38"/>
        <v>0</v>
      </c>
      <c r="BJ211" s="13" t="s">
        <v>21</v>
      </c>
      <c r="BK211" s="173">
        <f t="shared" si="39"/>
        <v>0</v>
      </c>
      <c r="BL211" s="13" t="s">
        <v>254</v>
      </c>
      <c r="BM211" s="13" t="s">
        <v>622</v>
      </c>
    </row>
    <row r="212" spans="2:65" s="1" customFormat="1" ht="22.5" customHeight="1">
      <c r="B212" s="30"/>
      <c r="C212" s="174" t="s">
        <v>623</v>
      </c>
      <c r="D212" s="174" t="s">
        <v>558</v>
      </c>
      <c r="E212" s="175" t="s">
        <v>624</v>
      </c>
      <c r="F212" s="176" t="s">
        <v>625</v>
      </c>
      <c r="G212" s="177" t="s">
        <v>159</v>
      </c>
      <c r="H212" s="178">
        <v>10000</v>
      </c>
      <c r="I212" s="179"/>
      <c r="J212" s="180">
        <f t="shared" si="30"/>
        <v>0</v>
      </c>
      <c r="K212" s="176" t="s">
        <v>128</v>
      </c>
      <c r="L212" s="181"/>
      <c r="M212" s="182" t="s">
        <v>1</v>
      </c>
      <c r="N212" s="183" t="s">
        <v>47</v>
      </c>
      <c r="O212" s="56"/>
      <c r="P212" s="171">
        <f t="shared" si="31"/>
        <v>0</v>
      </c>
      <c r="Q212" s="171">
        <v>0</v>
      </c>
      <c r="R212" s="171">
        <f t="shared" si="32"/>
        <v>0</v>
      </c>
      <c r="S212" s="171">
        <v>0</v>
      </c>
      <c r="T212" s="172">
        <f t="shared" si="33"/>
        <v>0</v>
      </c>
      <c r="AR212" s="13" t="s">
        <v>561</v>
      </c>
      <c r="AT212" s="13" t="s">
        <v>558</v>
      </c>
      <c r="AU212" s="13" t="s">
        <v>76</v>
      </c>
      <c r="AY212" s="13" t="s">
        <v>130</v>
      </c>
      <c r="BE212" s="173">
        <f t="shared" si="34"/>
        <v>0</v>
      </c>
      <c r="BF212" s="173">
        <f t="shared" si="35"/>
        <v>0</v>
      </c>
      <c r="BG212" s="173">
        <f t="shared" si="36"/>
        <v>0</v>
      </c>
      <c r="BH212" s="173">
        <f t="shared" si="37"/>
        <v>0</v>
      </c>
      <c r="BI212" s="173">
        <f t="shared" si="38"/>
        <v>0</v>
      </c>
      <c r="BJ212" s="13" t="s">
        <v>21</v>
      </c>
      <c r="BK212" s="173">
        <f t="shared" si="39"/>
        <v>0</v>
      </c>
      <c r="BL212" s="13" t="s">
        <v>254</v>
      </c>
      <c r="BM212" s="13" t="s">
        <v>626</v>
      </c>
    </row>
    <row r="213" spans="2:65" s="1" customFormat="1" ht="22.5" customHeight="1">
      <c r="B213" s="30"/>
      <c r="C213" s="174" t="s">
        <v>627</v>
      </c>
      <c r="D213" s="174" t="s">
        <v>558</v>
      </c>
      <c r="E213" s="175" t="s">
        <v>628</v>
      </c>
      <c r="F213" s="176" t="s">
        <v>629</v>
      </c>
      <c r="G213" s="177" t="s">
        <v>159</v>
      </c>
      <c r="H213" s="178">
        <v>15000</v>
      </c>
      <c r="I213" s="179"/>
      <c r="J213" s="180">
        <f t="shared" si="30"/>
        <v>0</v>
      </c>
      <c r="K213" s="176" t="s">
        <v>128</v>
      </c>
      <c r="L213" s="181"/>
      <c r="M213" s="182" t="s">
        <v>1</v>
      </c>
      <c r="N213" s="183" t="s">
        <v>47</v>
      </c>
      <c r="O213" s="56"/>
      <c r="P213" s="171">
        <f t="shared" si="31"/>
        <v>0</v>
      </c>
      <c r="Q213" s="171">
        <v>0</v>
      </c>
      <c r="R213" s="171">
        <f t="shared" si="32"/>
        <v>0</v>
      </c>
      <c r="S213" s="171">
        <v>0</v>
      </c>
      <c r="T213" s="172">
        <f t="shared" si="33"/>
        <v>0</v>
      </c>
      <c r="AR213" s="13" t="s">
        <v>561</v>
      </c>
      <c r="AT213" s="13" t="s">
        <v>558</v>
      </c>
      <c r="AU213" s="13" t="s">
        <v>76</v>
      </c>
      <c r="AY213" s="13" t="s">
        <v>130</v>
      </c>
      <c r="BE213" s="173">
        <f t="shared" si="34"/>
        <v>0</v>
      </c>
      <c r="BF213" s="173">
        <f t="shared" si="35"/>
        <v>0</v>
      </c>
      <c r="BG213" s="173">
        <f t="shared" si="36"/>
        <v>0</v>
      </c>
      <c r="BH213" s="173">
        <f t="shared" si="37"/>
        <v>0</v>
      </c>
      <c r="BI213" s="173">
        <f t="shared" si="38"/>
        <v>0</v>
      </c>
      <c r="BJ213" s="13" t="s">
        <v>21</v>
      </c>
      <c r="BK213" s="173">
        <f t="shared" si="39"/>
        <v>0</v>
      </c>
      <c r="BL213" s="13" t="s">
        <v>254</v>
      </c>
      <c r="BM213" s="13" t="s">
        <v>630</v>
      </c>
    </row>
    <row r="214" spans="2:65" s="1" customFormat="1" ht="22.5" customHeight="1">
      <c r="B214" s="30"/>
      <c r="C214" s="174" t="s">
        <v>631</v>
      </c>
      <c r="D214" s="174" t="s">
        <v>558</v>
      </c>
      <c r="E214" s="175" t="s">
        <v>632</v>
      </c>
      <c r="F214" s="176" t="s">
        <v>633</v>
      </c>
      <c r="G214" s="177" t="s">
        <v>159</v>
      </c>
      <c r="H214" s="178">
        <v>5000</v>
      </c>
      <c r="I214" s="179"/>
      <c r="J214" s="180">
        <f t="shared" si="30"/>
        <v>0</v>
      </c>
      <c r="K214" s="176" t="s">
        <v>128</v>
      </c>
      <c r="L214" s="181"/>
      <c r="M214" s="182" t="s">
        <v>1</v>
      </c>
      <c r="N214" s="183" t="s">
        <v>47</v>
      </c>
      <c r="O214" s="56"/>
      <c r="P214" s="171">
        <f t="shared" si="31"/>
        <v>0</v>
      </c>
      <c r="Q214" s="171">
        <v>0</v>
      </c>
      <c r="R214" s="171">
        <f t="shared" si="32"/>
        <v>0</v>
      </c>
      <c r="S214" s="171">
        <v>0</v>
      </c>
      <c r="T214" s="172">
        <f t="shared" si="33"/>
        <v>0</v>
      </c>
      <c r="AR214" s="13" t="s">
        <v>561</v>
      </c>
      <c r="AT214" s="13" t="s">
        <v>558</v>
      </c>
      <c r="AU214" s="13" t="s">
        <v>76</v>
      </c>
      <c r="AY214" s="13" t="s">
        <v>130</v>
      </c>
      <c r="BE214" s="173">
        <f t="shared" si="34"/>
        <v>0</v>
      </c>
      <c r="BF214" s="173">
        <f t="shared" si="35"/>
        <v>0</v>
      </c>
      <c r="BG214" s="173">
        <f t="shared" si="36"/>
        <v>0</v>
      </c>
      <c r="BH214" s="173">
        <f t="shared" si="37"/>
        <v>0</v>
      </c>
      <c r="BI214" s="173">
        <f t="shared" si="38"/>
        <v>0</v>
      </c>
      <c r="BJ214" s="13" t="s">
        <v>21</v>
      </c>
      <c r="BK214" s="173">
        <f t="shared" si="39"/>
        <v>0</v>
      </c>
      <c r="BL214" s="13" t="s">
        <v>254</v>
      </c>
      <c r="BM214" s="13" t="s">
        <v>634</v>
      </c>
    </row>
    <row r="215" spans="2:65" s="1" customFormat="1" ht="22.5" customHeight="1">
      <c r="B215" s="30"/>
      <c r="C215" s="174" t="s">
        <v>635</v>
      </c>
      <c r="D215" s="174" t="s">
        <v>558</v>
      </c>
      <c r="E215" s="175" t="s">
        <v>636</v>
      </c>
      <c r="F215" s="176" t="s">
        <v>637</v>
      </c>
      <c r="G215" s="177" t="s">
        <v>127</v>
      </c>
      <c r="H215" s="178">
        <v>1</v>
      </c>
      <c r="I215" s="179"/>
      <c r="J215" s="180">
        <f t="shared" si="30"/>
        <v>0</v>
      </c>
      <c r="K215" s="176" t="s">
        <v>128</v>
      </c>
      <c r="L215" s="181"/>
      <c r="M215" s="182" t="s">
        <v>1</v>
      </c>
      <c r="N215" s="183" t="s">
        <v>47</v>
      </c>
      <c r="O215" s="56"/>
      <c r="P215" s="171">
        <f t="shared" si="31"/>
        <v>0</v>
      </c>
      <c r="Q215" s="171">
        <v>0</v>
      </c>
      <c r="R215" s="171">
        <f t="shared" si="32"/>
        <v>0</v>
      </c>
      <c r="S215" s="171">
        <v>0</v>
      </c>
      <c r="T215" s="172">
        <f t="shared" si="33"/>
        <v>0</v>
      </c>
      <c r="AR215" s="13" t="s">
        <v>561</v>
      </c>
      <c r="AT215" s="13" t="s">
        <v>558</v>
      </c>
      <c r="AU215" s="13" t="s">
        <v>76</v>
      </c>
      <c r="AY215" s="13" t="s">
        <v>130</v>
      </c>
      <c r="BE215" s="173">
        <f t="shared" si="34"/>
        <v>0</v>
      </c>
      <c r="BF215" s="173">
        <f t="shared" si="35"/>
        <v>0</v>
      </c>
      <c r="BG215" s="173">
        <f t="shared" si="36"/>
        <v>0</v>
      </c>
      <c r="BH215" s="173">
        <f t="shared" si="37"/>
        <v>0</v>
      </c>
      <c r="BI215" s="173">
        <f t="shared" si="38"/>
        <v>0</v>
      </c>
      <c r="BJ215" s="13" t="s">
        <v>21</v>
      </c>
      <c r="BK215" s="173">
        <f t="shared" si="39"/>
        <v>0</v>
      </c>
      <c r="BL215" s="13" t="s">
        <v>254</v>
      </c>
      <c r="BM215" s="13" t="s">
        <v>638</v>
      </c>
    </row>
    <row r="216" spans="2:65" s="1" customFormat="1" ht="22.5" customHeight="1">
      <c r="B216" s="30"/>
      <c r="C216" s="174" t="s">
        <v>639</v>
      </c>
      <c r="D216" s="174" t="s">
        <v>558</v>
      </c>
      <c r="E216" s="175" t="s">
        <v>640</v>
      </c>
      <c r="F216" s="176" t="s">
        <v>641</v>
      </c>
      <c r="G216" s="177" t="s">
        <v>127</v>
      </c>
      <c r="H216" s="178">
        <v>1</v>
      </c>
      <c r="I216" s="179"/>
      <c r="J216" s="180">
        <f t="shared" si="30"/>
        <v>0</v>
      </c>
      <c r="K216" s="176" t="s">
        <v>128</v>
      </c>
      <c r="L216" s="181"/>
      <c r="M216" s="182" t="s">
        <v>1</v>
      </c>
      <c r="N216" s="183" t="s">
        <v>47</v>
      </c>
      <c r="O216" s="56"/>
      <c r="P216" s="171">
        <f t="shared" si="31"/>
        <v>0</v>
      </c>
      <c r="Q216" s="171">
        <v>0</v>
      </c>
      <c r="R216" s="171">
        <f t="shared" si="32"/>
        <v>0</v>
      </c>
      <c r="S216" s="171">
        <v>0</v>
      </c>
      <c r="T216" s="172">
        <f t="shared" si="33"/>
        <v>0</v>
      </c>
      <c r="AR216" s="13" t="s">
        <v>561</v>
      </c>
      <c r="AT216" s="13" t="s">
        <v>558</v>
      </c>
      <c r="AU216" s="13" t="s">
        <v>76</v>
      </c>
      <c r="AY216" s="13" t="s">
        <v>130</v>
      </c>
      <c r="BE216" s="173">
        <f t="shared" si="34"/>
        <v>0</v>
      </c>
      <c r="BF216" s="173">
        <f t="shared" si="35"/>
        <v>0</v>
      </c>
      <c r="BG216" s="173">
        <f t="shared" si="36"/>
        <v>0</v>
      </c>
      <c r="BH216" s="173">
        <f t="shared" si="37"/>
        <v>0</v>
      </c>
      <c r="BI216" s="173">
        <f t="shared" si="38"/>
        <v>0</v>
      </c>
      <c r="BJ216" s="13" t="s">
        <v>21</v>
      </c>
      <c r="BK216" s="173">
        <f t="shared" si="39"/>
        <v>0</v>
      </c>
      <c r="BL216" s="13" t="s">
        <v>254</v>
      </c>
      <c r="BM216" s="13" t="s">
        <v>642</v>
      </c>
    </row>
    <row r="217" spans="2:65" s="1" customFormat="1" ht="22.5" customHeight="1">
      <c r="B217" s="30"/>
      <c r="C217" s="174" t="s">
        <v>643</v>
      </c>
      <c r="D217" s="174" t="s">
        <v>558</v>
      </c>
      <c r="E217" s="175" t="s">
        <v>644</v>
      </c>
      <c r="F217" s="176" t="s">
        <v>645</v>
      </c>
      <c r="G217" s="177" t="s">
        <v>127</v>
      </c>
      <c r="H217" s="178">
        <v>1</v>
      </c>
      <c r="I217" s="179"/>
      <c r="J217" s="180">
        <f t="shared" ref="J217:J248" si="40">ROUND(I217*H217,2)</f>
        <v>0</v>
      </c>
      <c r="K217" s="176" t="s">
        <v>128</v>
      </c>
      <c r="L217" s="181"/>
      <c r="M217" s="182" t="s">
        <v>1</v>
      </c>
      <c r="N217" s="183" t="s">
        <v>47</v>
      </c>
      <c r="O217" s="56"/>
      <c r="P217" s="171">
        <f t="shared" ref="P217:P248" si="41">O217*H217</f>
        <v>0</v>
      </c>
      <c r="Q217" s="171">
        <v>0</v>
      </c>
      <c r="R217" s="171">
        <f t="shared" ref="R217:R248" si="42">Q217*H217</f>
        <v>0</v>
      </c>
      <c r="S217" s="171">
        <v>0</v>
      </c>
      <c r="T217" s="172">
        <f t="shared" ref="T217:T248" si="43">S217*H217</f>
        <v>0</v>
      </c>
      <c r="AR217" s="13" t="s">
        <v>561</v>
      </c>
      <c r="AT217" s="13" t="s">
        <v>558</v>
      </c>
      <c r="AU217" s="13" t="s">
        <v>76</v>
      </c>
      <c r="AY217" s="13" t="s">
        <v>130</v>
      </c>
      <c r="BE217" s="173">
        <f t="shared" ref="BE217:BE248" si="44">IF(N217="základní",J217,0)</f>
        <v>0</v>
      </c>
      <c r="BF217" s="173">
        <f t="shared" ref="BF217:BF248" si="45">IF(N217="snížená",J217,0)</f>
        <v>0</v>
      </c>
      <c r="BG217" s="173">
        <f t="shared" ref="BG217:BG248" si="46">IF(N217="zákl. přenesená",J217,0)</f>
        <v>0</v>
      </c>
      <c r="BH217" s="173">
        <f t="shared" ref="BH217:BH248" si="47">IF(N217="sníž. přenesená",J217,0)</f>
        <v>0</v>
      </c>
      <c r="BI217" s="173">
        <f t="shared" ref="BI217:BI248" si="48">IF(N217="nulová",J217,0)</f>
        <v>0</v>
      </c>
      <c r="BJ217" s="13" t="s">
        <v>21</v>
      </c>
      <c r="BK217" s="173">
        <f t="shared" ref="BK217:BK248" si="49">ROUND(I217*H217,2)</f>
        <v>0</v>
      </c>
      <c r="BL217" s="13" t="s">
        <v>254</v>
      </c>
      <c r="BM217" s="13" t="s">
        <v>646</v>
      </c>
    </row>
    <row r="218" spans="2:65" s="1" customFormat="1" ht="22.5" customHeight="1">
      <c r="B218" s="30"/>
      <c r="C218" s="174" t="s">
        <v>647</v>
      </c>
      <c r="D218" s="174" t="s">
        <v>558</v>
      </c>
      <c r="E218" s="175" t="s">
        <v>648</v>
      </c>
      <c r="F218" s="176" t="s">
        <v>649</v>
      </c>
      <c r="G218" s="177" t="s">
        <v>127</v>
      </c>
      <c r="H218" s="178">
        <v>1</v>
      </c>
      <c r="I218" s="179"/>
      <c r="J218" s="180">
        <f t="shared" si="40"/>
        <v>0</v>
      </c>
      <c r="K218" s="176" t="s">
        <v>128</v>
      </c>
      <c r="L218" s="181"/>
      <c r="M218" s="182" t="s">
        <v>1</v>
      </c>
      <c r="N218" s="183" t="s">
        <v>47</v>
      </c>
      <c r="O218" s="56"/>
      <c r="P218" s="171">
        <f t="shared" si="41"/>
        <v>0</v>
      </c>
      <c r="Q218" s="171">
        <v>0</v>
      </c>
      <c r="R218" s="171">
        <f t="shared" si="42"/>
        <v>0</v>
      </c>
      <c r="S218" s="171">
        <v>0</v>
      </c>
      <c r="T218" s="172">
        <f t="shared" si="43"/>
        <v>0</v>
      </c>
      <c r="AR218" s="13" t="s">
        <v>561</v>
      </c>
      <c r="AT218" s="13" t="s">
        <v>558</v>
      </c>
      <c r="AU218" s="13" t="s">
        <v>76</v>
      </c>
      <c r="AY218" s="13" t="s">
        <v>130</v>
      </c>
      <c r="BE218" s="173">
        <f t="shared" si="44"/>
        <v>0</v>
      </c>
      <c r="BF218" s="173">
        <f t="shared" si="45"/>
        <v>0</v>
      </c>
      <c r="BG218" s="173">
        <f t="shared" si="46"/>
        <v>0</v>
      </c>
      <c r="BH218" s="173">
        <f t="shared" si="47"/>
        <v>0</v>
      </c>
      <c r="BI218" s="173">
        <f t="shared" si="48"/>
        <v>0</v>
      </c>
      <c r="BJ218" s="13" t="s">
        <v>21</v>
      </c>
      <c r="BK218" s="173">
        <f t="shared" si="49"/>
        <v>0</v>
      </c>
      <c r="BL218" s="13" t="s">
        <v>254</v>
      </c>
      <c r="BM218" s="13" t="s">
        <v>650</v>
      </c>
    </row>
    <row r="219" spans="2:65" s="1" customFormat="1" ht="22.5" customHeight="1">
      <c r="B219" s="30"/>
      <c r="C219" s="174" t="s">
        <v>651</v>
      </c>
      <c r="D219" s="174" t="s">
        <v>558</v>
      </c>
      <c r="E219" s="175" t="s">
        <v>652</v>
      </c>
      <c r="F219" s="176" t="s">
        <v>653</v>
      </c>
      <c r="G219" s="177" t="s">
        <v>127</v>
      </c>
      <c r="H219" s="178">
        <v>1</v>
      </c>
      <c r="I219" s="179"/>
      <c r="J219" s="180">
        <f t="shared" si="40"/>
        <v>0</v>
      </c>
      <c r="K219" s="176" t="s">
        <v>128</v>
      </c>
      <c r="L219" s="181"/>
      <c r="M219" s="182" t="s">
        <v>1</v>
      </c>
      <c r="N219" s="183" t="s">
        <v>47</v>
      </c>
      <c r="O219" s="56"/>
      <c r="P219" s="171">
        <f t="shared" si="41"/>
        <v>0</v>
      </c>
      <c r="Q219" s="171">
        <v>0</v>
      </c>
      <c r="R219" s="171">
        <f t="shared" si="42"/>
        <v>0</v>
      </c>
      <c r="S219" s="171">
        <v>0</v>
      </c>
      <c r="T219" s="172">
        <f t="shared" si="43"/>
        <v>0</v>
      </c>
      <c r="AR219" s="13" t="s">
        <v>561</v>
      </c>
      <c r="AT219" s="13" t="s">
        <v>558</v>
      </c>
      <c r="AU219" s="13" t="s">
        <v>76</v>
      </c>
      <c r="AY219" s="13" t="s">
        <v>130</v>
      </c>
      <c r="BE219" s="173">
        <f t="shared" si="44"/>
        <v>0</v>
      </c>
      <c r="BF219" s="173">
        <f t="shared" si="45"/>
        <v>0</v>
      </c>
      <c r="BG219" s="173">
        <f t="shared" si="46"/>
        <v>0</v>
      </c>
      <c r="BH219" s="173">
        <f t="shared" si="47"/>
        <v>0</v>
      </c>
      <c r="BI219" s="173">
        <f t="shared" si="48"/>
        <v>0</v>
      </c>
      <c r="BJ219" s="13" t="s">
        <v>21</v>
      </c>
      <c r="BK219" s="173">
        <f t="shared" si="49"/>
        <v>0</v>
      </c>
      <c r="BL219" s="13" t="s">
        <v>254</v>
      </c>
      <c r="BM219" s="13" t="s">
        <v>654</v>
      </c>
    </row>
    <row r="220" spans="2:65" s="1" customFormat="1" ht="22.5" customHeight="1">
      <c r="B220" s="30"/>
      <c r="C220" s="174" t="s">
        <v>655</v>
      </c>
      <c r="D220" s="174" t="s">
        <v>558</v>
      </c>
      <c r="E220" s="175" t="s">
        <v>656</v>
      </c>
      <c r="F220" s="176" t="s">
        <v>657</v>
      </c>
      <c r="G220" s="177" t="s">
        <v>127</v>
      </c>
      <c r="H220" s="178">
        <v>1</v>
      </c>
      <c r="I220" s="179"/>
      <c r="J220" s="180">
        <f t="shared" si="40"/>
        <v>0</v>
      </c>
      <c r="K220" s="176" t="s">
        <v>128</v>
      </c>
      <c r="L220" s="181"/>
      <c r="M220" s="182" t="s">
        <v>1</v>
      </c>
      <c r="N220" s="183" t="s">
        <v>47</v>
      </c>
      <c r="O220" s="56"/>
      <c r="P220" s="171">
        <f t="shared" si="41"/>
        <v>0</v>
      </c>
      <c r="Q220" s="171">
        <v>0</v>
      </c>
      <c r="R220" s="171">
        <f t="shared" si="42"/>
        <v>0</v>
      </c>
      <c r="S220" s="171">
        <v>0</v>
      </c>
      <c r="T220" s="172">
        <f t="shared" si="43"/>
        <v>0</v>
      </c>
      <c r="AR220" s="13" t="s">
        <v>561</v>
      </c>
      <c r="AT220" s="13" t="s">
        <v>558</v>
      </c>
      <c r="AU220" s="13" t="s">
        <v>76</v>
      </c>
      <c r="AY220" s="13" t="s">
        <v>130</v>
      </c>
      <c r="BE220" s="173">
        <f t="shared" si="44"/>
        <v>0</v>
      </c>
      <c r="BF220" s="173">
        <f t="shared" si="45"/>
        <v>0</v>
      </c>
      <c r="BG220" s="173">
        <f t="shared" si="46"/>
        <v>0</v>
      </c>
      <c r="BH220" s="173">
        <f t="shared" si="47"/>
        <v>0</v>
      </c>
      <c r="BI220" s="173">
        <f t="shared" si="48"/>
        <v>0</v>
      </c>
      <c r="BJ220" s="13" t="s">
        <v>21</v>
      </c>
      <c r="BK220" s="173">
        <f t="shared" si="49"/>
        <v>0</v>
      </c>
      <c r="BL220" s="13" t="s">
        <v>254</v>
      </c>
      <c r="BM220" s="13" t="s">
        <v>658</v>
      </c>
    </row>
    <row r="221" spans="2:65" s="1" customFormat="1" ht="22.5" customHeight="1">
      <c r="B221" s="30"/>
      <c r="C221" s="174" t="s">
        <v>659</v>
      </c>
      <c r="D221" s="174" t="s">
        <v>558</v>
      </c>
      <c r="E221" s="175" t="s">
        <v>660</v>
      </c>
      <c r="F221" s="176" t="s">
        <v>661</v>
      </c>
      <c r="G221" s="177" t="s">
        <v>127</v>
      </c>
      <c r="H221" s="178">
        <v>1</v>
      </c>
      <c r="I221" s="179"/>
      <c r="J221" s="180">
        <f t="shared" si="40"/>
        <v>0</v>
      </c>
      <c r="K221" s="176" t="s">
        <v>128</v>
      </c>
      <c r="L221" s="181"/>
      <c r="M221" s="182" t="s">
        <v>1</v>
      </c>
      <c r="N221" s="183" t="s">
        <v>47</v>
      </c>
      <c r="O221" s="56"/>
      <c r="P221" s="171">
        <f t="shared" si="41"/>
        <v>0</v>
      </c>
      <c r="Q221" s="171">
        <v>0</v>
      </c>
      <c r="R221" s="171">
        <f t="shared" si="42"/>
        <v>0</v>
      </c>
      <c r="S221" s="171">
        <v>0</v>
      </c>
      <c r="T221" s="172">
        <f t="shared" si="43"/>
        <v>0</v>
      </c>
      <c r="AR221" s="13" t="s">
        <v>561</v>
      </c>
      <c r="AT221" s="13" t="s">
        <v>558</v>
      </c>
      <c r="AU221" s="13" t="s">
        <v>76</v>
      </c>
      <c r="AY221" s="13" t="s">
        <v>130</v>
      </c>
      <c r="BE221" s="173">
        <f t="shared" si="44"/>
        <v>0</v>
      </c>
      <c r="BF221" s="173">
        <f t="shared" si="45"/>
        <v>0</v>
      </c>
      <c r="BG221" s="173">
        <f t="shared" si="46"/>
        <v>0</v>
      </c>
      <c r="BH221" s="173">
        <f t="shared" si="47"/>
        <v>0</v>
      </c>
      <c r="BI221" s="173">
        <f t="shared" si="48"/>
        <v>0</v>
      </c>
      <c r="BJ221" s="13" t="s">
        <v>21</v>
      </c>
      <c r="BK221" s="173">
        <f t="shared" si="49"/>
        <v>0</v>
      </c>
      <c r="BL221" s="13" t="s">
        <v>254</v>
      </c>
      <c r="BM221" s="13" t="s">
        <v>662</v>
      </c>
    </row>
    <row r="222" spans="2:65" s="1" customFormat="1" ht="22.5" customHeight="1">
      <c r="B222" s="30"/>
      <c r="C222" s="174" t="s">
        <v>663</v>
      </c>
      <c r="D222" s="174" t="s">
        <v>558</v>
      </c>
      <c r="E222" s="175" t="s">
        <v>664</v>
      </c>
      <c r="F222" s="176" t="s">
        <v>665</v>
      </c>
      <c r="G222" s="177" t="s">
        <v>127</v>
      </c>
      <c r="H222" s="178">
        <v>1</v>
      </c>
      <c r="I222" s="179"/>
      <c r="J222" s="180">
        <f t="shared" si="40"/>
        <v>0</v>
      </c>
      <c r="K222" s="176" t="s">
        <v>128</v>
      </c>
      <c r="L222" s="181"/>
      <c r="M222" s="182" t="s">
        <v>1</v>
      </c>
      <c r="N222" s="183" t="s">
        <v>47</v>
      </c>
      <c r="O222" s="56"/>
      <c r="P222" s="171">
        <f t="shared" si="41"/>
        <v>0</v>
      </c>
      <c r="Q222" s="171">
        <v>0</v>
      </c>
      <c r="R222" s="171">
        <f t="shared" si="42"/>
        <v>0</v>
      </c>
      <c r="S222" s="171">
        <v>0</v>
      </c>
      <c r="T222" s="172">
        <f t="shared" si="43"/>
        <v>0</v>
      </c>
      <c r="AR222" s="13" t="s">
        <v>561</v>
      </c>
      <c r="AT222" s="13" t="s">
        <v>558</v>
      </c>
      <c r="AU222" s="13" t="s">
        <v>76</v>
      </c>
      <c r="AY222" s="13" t="s">
        <v>130</v>
      </c>
      <c r="BE222" s="173">
        <f t="shared" si="44"/>
        <v>0</v>
      </c>
      <c r="BF222" s="173">
        <f t="shared" si="45"/>
        <v>0</v>
      </c>
      <c r="BG222" s="173">
        <f t="shared" si="46"/>
        <v>0</v>
      </c>
      <c r="BH222" s="173">
        <f t="shared" si="47"/>
        <v>0</v>
      </c>
      <c r="BI222" s="173">
        <f t="shared" si="48"/>
        <v>0</v>
      </c>
      <c r="BJ222" s="13" t="s">
        <v>21</v>
      </c>
      <c r="BK222" s="173">
        <f t="shared" si="49"/>
        <v>0</v>
      </c>
      <c r="BL222" s="13" t="s">
        <v>254</v>
      </c>
      <c r="BM222" s="13" t="s">
        <v>666</v>
      </c>
    </row>
    <row r="223" spans="2:65" s="1" customFormat="1" ht="22.5" customHeight="1">
      <c r="B223" s="30"/>
      <c r="C223" s="174" t="s">
        <v>667</v>
      </c>
      <c r="D223" s="174" t="s">
        <v>558</v>
      </c>
      <c r="E223" s="175" t="s">
        <v>668</v>
      </c>
      <c r="F223" s="176" t="s">
        <v>669</v>
      </c>
      <c r="G223" s="177" t="s">
        <v>127</v>
      </c>
      <c r="H223" s="178">
        <v>1</v>
      </c>
      <c r="I223" s="179"/>
      <c r="J223" s="180">
        <f t="shared" si="40"/>
        <v>0</v>
      </c>
      <c r="K223" s="176" t="s">
        <v>128</v>
      </c>
      <c r="L223" s="181"/>
      <c r="M223" s="182" t="s">
        <v>1</v>
      </c>
      <c r="N223" s="183" t="s">
        <v>47</v>
      </c>
      <c r="O223" s="56"/>
      <c r="P223" s="171">
        <f t="shared" si="41"/>
        <v>0</v>
      </c>
      <c r="Q223" s="171">
        <v>0</v>
      </c>
      <c r="R223" s="171">
        <f t="shared" si="42"/>
        <v>0</v>
      </c>
      <c r="S223" s="171">
        <v>0</v>
      </c>
      <c r="T223" s="172">
        <f t="shared" si="43"/>
        <v>0</v>
      </c>
      <c r="AR223" s="13" t="s">
        <v>561</v>
      </c>
      <c r="AT223" s="13" t="s">
        <v>558</v>
      </c>
      <c r="AU223" s="13" t="s">
        <v>76</v>
      </c>
      <c r="AY223" s="13" t="s">
        <v>130</v>
      </c>
      <c r="BE223" s="173">
        <f t="shared" si="44"/>
        <v>0</v>
      </c>
      <c r="BF223" s="173">
        <f t="shared" si="45"/>
        <v>0</v>
      </c>
      <c r="BG223" s="173">
        <f t="shared" si="46"/>
        <v>0</v>
      </c>
      <c r="BH223" s="173">
        <f t="shared" si="47"/>
        <v>0</v>
      </c>
      <c r="BI223" s="173">
        <f t="shared" si="48"/>
        <v>0</v>
      </c>
      <c r="BJ223" s="13" t="s">
        <v>21</v>
      </c>
      <c r="BK223" s="173">
        <f t="shared" si="49"/>
        <v>0</v>
      </c>
      <c r="BL223" s="13" t="s">
        <v>254</v>
      </c>
      <c r="BM223" s="13" t="s">
        <v>670</v>
      </c>
    </row>
    <row r="224" spans="2:65" s="1" customFormat="1" ht="22.5" customHeight="1">
      <c r="B224" s="30"/>
      <c r="C224" s="174" t="s">
        <v>671</v>
      </c>
      <c r="D224" s="174" t="s">
        <v>558</v>
      </c>
      <c r="E224" s="175" t="s">
        <v>672</v>
      </c>
      <c r="F224" s="176" t="s">
        <v>673</v>
      </c>
      <c r="G224" s="177" t="s">
        <v>127</v>
      </c>
      <c r="H224" s="178">
        <v>1</v>
      </c>
      <c r="I224" s="179"/>
      <c r="J224" s="180">
        <f t="shared" si="40"/>
        <v>0</v>
      </c>
      <c r="K224" s="176" t="s">
        <v>128</v>
      </c>
      <c r="L224" s="181"/>
      <c r="M224" s="182" t="s">
        <v>1</v>
      </c>
      <c r="N224" s="183" t="s">
        <v>47</v>
      </c>
      <c r="O224" s="56"/>
      <c r="P224" s="171">
        <f t="shared" si="41"/>
        <v>0</v>
      </c>
      <c r="Q224" s="171">
        <v>0</v>
      </c>
      <c r="R224" s="171">
        <f t="shared" si="42"/>
        <v>0</v>
      </c>
      <c r="S224" s="171">
        <v>0</v>
      </c>
      <c r="T224" s="172">
        <f t="shared" si="43"/>
        <v>0</v>
      </c>
      <c r="AR224" s="13" t="s">
        <v>561</v>
      </c>
      <c r="AT224" s="13" t="s">
        <v>558</v>
      </c>
      <c r="AU224" s="13" t="s">
        <v>76</v>
      </c>
      <c r="AY224" s="13" t="s">
        <v>130</v>
      </c>
      <c r="BE224" s="173">
        <f t="shared" si="44"/>
        <v>0</v>
      </c>
      <c r="BF224" s="173">
        <f t="shared" si="45"/>
        <v>0</v>
      </c>
      <c r="BG224" s="173">
        <f t="shared" si="46"/>
        <v>0</v>
      </c>
      <c r="BH224" s="173">
        <f t="shared" si="47"/>
        <v>0</v>
      </c>
      <c r="BI224" s="173">
        <f t="shared" si="48"/>
        <v>0</v>
      </c>
      <c r="BJ224" s="13" t="s">
        <v>21</v>
      </c>
      <c r="BK224" s="173">
        <f t="shared" si="49"/>
        <v>0</v>
      </c>
      <c r="BL224" s="13" t="s">
        <v>254</v>
      </c>
      <c r="BM224" s="13" t="s">
        <v>674</v>
      </c>
    </row>
    <row r="225" spans="2:65" s="1" customFormat="1" ht="22.5" customHeight="1">
      <c r="B225" s="30"/>
      <c r="C225" s="174" t="s">
        <v>675</v>
      </c>
      <c r="D225" s="174" t="s">
        <v>558</v>
      </c>
      <c r="E225" s="175" t="s">
        <v>676</v>
      </c>
      <c r="F225" s="176" t="s">
        <v>677</v>
      </c>
      <c r="G225" s="177" t="s">
        <v>127</v>
      </c>
      <c r="H225" s="178">
        <v>2</v>
      </c>
      <c r="I225" s="179"/>
      <c r="J225" s="180">
        <f t="shared" si="40"/>
        <v>0</v>
      </c>
      <c r="K225" s="176" t="s">
        <v>128</v>
      </c>
      <c r="L225" s="181"/>
      <c r="M225" s="182" t="s">
        <v>1</v>
      </c>
      <c r="N225" s="183" t="s">
        <v>47</v>
      </c>
      <c r="O225" s="56"/>
      <c r="P225" s="171">
        <f t="shared" si="41"/>
        <v>0</v>
      </c>
      <c r="Q225" s="171">
        <v>0</v>
      </c>
      <c r="R225" s="171">
        <f t="shared" si="42"/>
        <v>0</v>
      </c>
      <c r="S225" s="171">
        <v>0</v>
      </c>
      <c r="T225" s="172">
        <f t="shared" si="43"/>
        <v>0</v>
      </c>
      <c r="AR225" s="13" t="s">
        <v>561</v>
      </c>
      <c r="AT225" s="13" t="s">
        <v>558</v>
      </c>
      <c r="AU225" s="13" t="s">
        <v>76</v>
      </c>
      <c r="AY225" s="13" t="s">
        <v>130</v>
      </c>
      <c r="BE225" s="173">
        <f t="shared" si="44"/>
        <v>0</v>
      </c>
      <c r="BF225" s="173">
        <f t="shared" si="45"/>
        <v>0</v>
      </c>
      <c r="BG225" s="173">
        <f t="shared" si="46"/>
        <v>0</v>
      </c>
      <c r="BH225" s="173">
        <f t="shared" si="47"/>
        <v>0</v>
      </c>
      <c r="BI225" s="173">
        <f t="shared" si="48"/>
        <v>0</v>
      </c>
      <c r="BJ225" s="13" t="s">
        <v>21</v>
      </c>
      <c r="BK225" s="173">
        <f t="shared" si="49"/>
        <v>0</v>
      </c>
      <c r="BL225" s="13" t="s">
        <v>254</v>
      </c>
      <c r="BM225" s="13" t="s">
        <v>678</v>
      </c>
    </row>
    <row r="226" spans="2:65" s="1" customFormat="1" ht="22.5" customHeight="1">
      <c r="B226" s="30"/>
      <c r="C226" s="174" t="s">
        <v>679</v>
      </c>
      <c r="D226" s="174" t="s">
        <v>558</v>
      </c>
      <c r="E226" s="175" t="s">
        <v>680</v>
      </c>
      <c r="F226" s="176" t="s">
        <v>681</v>
      </c>
      <c r="G226" s="177" t="s">
        <v>127</v>
      </c>
      <c r="H226" s="178">
        <v>1</v>
      </c>
      <c r="I226" s="179"/>
      <c r="J226" s="180">
        <f t="shared" si="40"/>
        <v>0</v>
      </c>
      <c r="K226" s="176" t="s">
        <v>128</v>
      </c>
      <c r="L226" s="181"/>
      <c r="M226" s="182" t="s">
        <v>1</v>
      </c>
      <c r="N226" s="183" t="s">
        <v>47</v>
      </c>
      <c r="O226" s="56"/>
      <c r="P226" s="171">
        <f t="shared" si="41"/>
        <v>0</v>
      </c>
      <c r="Q226" s="171">
        <v>0</v>
      </c>
      <c r="R226" s="171">
        <f t="shared" si="42"/>
        <v>0</v>
      </c>
      <c r="S226" s="171">
        <v>0</v>
      </c>
      <c r="T226" s="172">
        <f t="shared" si="43"/>
        <v>0</v>
      </c>
      <c r="AR226" s="13" t="s">
        <v>561</v>
      </c>
      <c r="AT226" s="13" t="s">
        <v>558</v>
      </c>
      <c r="AU226" s="13" t="s">
        <v>76</v>
      </c>
      <c r="AY226" s="13" t="s">
        <v>130</v>
      </c>
      <c r="BE226" s="173">
        <f t="shared" si="44"/>
        <v>0</v>
      </c>
      <c r="BF226" s="173">
        <f t="shared" si="45"/>
        <v>0</v>
      </c>
      <c r="BG226" s="173">
        <f t="shared" si="46"/>
        <v>0</v>
      </c>
      <c r="BH226" s="173">
        <f t="shared" si="47"/>
        <v>0</v>
      </c>
      <c r="BI226" s="173">
        <f t="shared" si="48"/>
        <v>0</v>
      </c>
      <c r="BJ226" s="13" t="s">
        <v>21</v>
      </c>
      <c r="BK226" s="173">
        <f t="shared" si="49"/>
        <v>0</v>
      </c>
      <c r="BL226" s="13" t="s">
        <v>254</v>
      </c>
      <c r="BM226" s="13" t="s">
        <v>682</v>
      </c>
    </row>
    <row r="227" spans="2:65" s="1" customFormat="1" ht="22.5" customHeight="1">
      <c r="B227" s="30"/>
      <c r="C227" s="174" t="s">
        <v>683</v>
      </c>
      <c r="D227" s="174" t="s">
        <v>558</v>
      </c>
      <c r="E227" s="175" t="s">
        <v>684</v>
      </c>
      <c r="F227" s="176" t="s">
        <v>685</v>
      </c>
      <c r="G227" s="177" t="s">
        <v>127</v>
      </c>
      <c r="H227" s="178">
        <v>1</v>
      </c>
      <c r="I227" s="179"/>
      <c r="J227" s="180">
        <f t="shared" si="40"/>
        <v>0</v>
      </c>
      <c r="K227" s="176" t="s">
        <v>128</v>
      </c>
      <c r="L227" s="181"/>
      <c r="M227" s="182" t="s">
        <v>1</v>
      </c>
      <c r="N227" s="183" t="s">
        <v>47</v>
      </c>
      <c r="O227" s="56"/>
      <c r="P227" s="171">
        <f t="shared" si="41"/>
        <v>0</v>
      </c>
      <c r="Q227" s="171">
        <v>0</v>
      </c>
      <c r="R227" s="171">
        <f t="shared" si="42"/>
        <v>0</v>
      </c>
      <c r="S227" s="171">
        <v>0</v>
      </c>
      <c r="T227" s="172">
        <f t="shared" si="43"/>
        <v>0</v>
      </c>
      <c r="AR227" s="13" t="s">
        <v>561</v>
      </c>
      <c r="AT227" s="13" t="s">
        <v>558</v>
      </c>
      <c r="AU227" s="13" t="s">
        <v>76</v>
      </c>
      <c r="AY227" s="13" t="s">
        <v>130</v>
      </c>
      <c r="BE227" s="173">
        <f t="shared" si="44"/>
        <v>0</v>
      </c>
      <c r="BF227" s="173">
        <f t="shared" si="45"/>
        <v>0</v>
      </c>
      <c r="BG227" s="173">
        <f t="shared" si="46"/>
        <v>0</v>
      </c>
      <c r="BH227" s="173">
        <f t="shared" si="47"/>
        <v>0</v>
      </c>
      <c r="BI227" s="173">
        <f t="shared" si="48"/>
        <v>0</v>
      </c>
      <c r="BJ227" s="13" t="s">
        <v>21</v>
      </c>
      <c r="BK227" s="173">
        <f t="shared" si="49"/>
        <v>0</v>
      </c>
      <c r="BL227" s="13" t="s">
        <v>254</v>
      </c>
      <c r="BM227" s="13" t="s">
        <v>686</v>
      </c>
    </row>
    <row r="228" spans="2:65" s="1" customFormat="1" ht="22.5" customHeight="1">
      <c r="B228" s="30"/>
      <c r="C228" s="174" t="s">
        <v>687</v>
      </c>
      <c r="D228" s="174" t="s">
        <v>558</v>
      </c>
      <c r="E228" s="175" t="s">
        <v>688</v>
      </c>
      <c r="F228" s="176" t="s">
        <v>689</v>
      </c>
      <c r="G228" s="177" t="s">
        <v>127</v>
      </c>
      <c r="H228" s="178">
        <v>1</v>
      </c>
      <c r="I228" s="179"/>
      <c r="J228" s="180">
        <f t="shared" si="40"/>
        <v>0</v>
      </c>
      <c r="K228" s="176" t="s">
        <v>128</v>
      </c>
      <c r="L228" s="181"/>
      <c r="M228" s="182" t="s">
        <v>1</v>
      </c>
      <c r="N228" s="183" t="s">
        <v>47</v>
      </c>
      <c r="O228" s="56"/>
      <c r="P228" s="171">
        <f t="shared" si="41"/>
        <v>0</v>
      </c>
      <c r="Q228" s="171">
        <v>0</v>
      </c>
      <c r="R228" s="171">
        <f t="shared" si="42"/>
        <v>0</v>
      </c>
      <c r="S228" s="171">
        <v>0</v>
      </c>
      <c r="T228" s="172">
        <f t="shared" si="43"/>
        <v>0</v>
      </c>
      <c r="AR228" s="13" t="s">
        <v>561</v>
      </c>
      <c r="AT228" s="13" t="s">
        <v>558</v>
      </c>
      <c r="AU228" s="13" t="s">
        <v>76</v>
      </c>
      <c r="AY228" s="13" t="s">
        <v>130</v>
      </c>
      <c r="BE228" s="173">
        <f t="shared" si="44"/>
        <v>0</v>
      </c>
      <c r="BF228" s="173">
        <f t="shared" si="45"/>
        <v>0</v>
      </c>
      <c r="BG228" s="173">
        <f t="shared" si="46"/>
        <v>0</v>
      </c>
      <c r="BH228" s="173">
        <f t="shared" si="47"/>
        <v>0</v>
      </c>
      <c r="BI228" s="173">
        <f t="shared" si="48"/>
        <v>0</v>
      </c>
      <c r="BJ228" s="13" t="s">
        <v>21</v>
      </c>
      <c r="BK228" s="173">
        <f t="shared" si="49"/>
        <v>0</v>
      </c>
      <c r="BL228" s="13" t="s">
        <v>254</v>
      </c>
      <c r="BM228" s="13" t="s">
        <v>690</v>
      </c>
    </row>
    <row r="229" spans="2:65" s="1" customFormat="1" ht="22.5" customHeight="1">
      <c r="B229" s="30"/>
      <c r="C229" s="174" t="s">
        <v>691</v>
      </c>
      <c r="D229" s="174" t="s">
        <v>558</v>
      </c>
      <c r="E229" s="175" t="s">
        <v>692</v>
      </c>
      <c r="F229" s="176" t="s">
        <v>693</v>
      </c>
      <c r="G229" s="177" t="s">
        <v>127</v>
      </c>
      <c r="H229" s="178">
        <v>1</v>
      </c>
      <c r="I229" s="179"/>
      <c r="J229" s="180">
        <f t="shared" si="40"/>
        <v>0</v>
      </c>
      <c r="K229" s="176" t="s">
        <v>128</v>
      </c>
      <c r="L229" s="181"/>
      <c r="M229" s="182" t="s">
        <v>1</v>
      </c>
      <c r="N229" s="183" t="s">
        <v>47</v>
      </c>
      <c r="O229" s="56"/>
      <c r="P229" s="171">
        <f t="shared" si="41"/>
        <v>0</v>
      </c>
      <c r="Q229" s="171">
        <v>0</v>
      </c>
      <c r="R229" s="171">
        <f t="shared" si="42"/>
        <v>0</v>
      </c>
      <c r="S229" s="171">
        <v>0</v>
      </c>
      <c r="T229" s="172">
        <f t="shared" si="43"/>
        <v>0</v>
      </c>
      <c r="AR229" s="13" t="s">
        <v>561</v>
      </c>
      <c r="AT229" s="13" t="s">
        <v>558</v>
      </c>
      <c r="AU229" s="13" t="s">
        <v>76</v>
      </c>
      <c r="AY229" s="13" t="s">
        <v>130</v>
      </c>
      <c r="BE229" s="173">
        <f t="shared" si="44"/>
        <v>0</v>
      </c>
      <c r="BF229" s="173">
        <f t="shared" si="45"/>
        <v>0</v>
      </c>
      <c r="BG229" s="173">
        <f t="shared" si="46"/>
        <v>0</v>
      </c>
      <c r="BH229" s="173">
        <f t="shared" si="47"/>
        <v>0</v>
      </c>
      <c r="BI229" s="173">
        <f t="shared" si="48"/>
        <v>0</v>
      </c>
      <c r="BJ229" s="13" t="s">
        <v>21</v>
      </c>
      <c r="BK229" s="173">
        <f t="shared" si="49"/>
        <v>0</v>
      </c>
      <c r="BL229" s="13" t="s">
        <v>254</v>
      </c>
      <c r="BM229" s="13" t="s">
        <v>694</v>
      </c>
    </row>
    <row r="230" spans="2:65" s="1" customFormat="1" ht="22.5" customHeight="1">
      <c r="B230" s="30"/>
      <c r="C230" s="174" t="s">
        <v>695</v>
      </c>
      <c r="D230" s="174" t="s">
        <v>558</v>
      </c>
      <c r="E230" s="175" t="s">
        <v>696</v>
      </c>
      <c r="F230" s="176" t="s">
        <v>697</v>
      </c>
      <c r="G230" s="177" t="s">
        <v>127</v>
      </c>
      <c r="H230" s="178">
        <v>1</v>
      </c>
      <c r="I230" s="179"/>
      <c r="J230" s="180">
        <f t="shared" si="40"/>
        <v>0</v>
      </c>
      <c r="K230" s="176" t="s">
        <v>128</v>
      </c>
      <c r="L230" s="181"/>
      <c r="M230" s="182" t="s">
        <v>1</v>
      </c>
      <c r="N230" s="183" t="s">
        <v>47</v>
      </c>
      <c r="O230" s="56"/>
      <c r="P230" s="171">
        <f t="shared" si="41"/>
        <v>0</v>
      </c>
      <c r="Q230" s="171">
        <v>0</v>
      </c>
      <c r="R230" s="171">
        <f t="shared" si="42"/>
        <v>0</v>
      </c>
      <c r="S230" s="171">
        <v>0</v>
      </c>
      <c r="T230" s="172">
        <f t="shared" si="43"/>
        <v>0</v>
      </c>
      <c r="AR230" s="13" t="s">
        <v>561</v>
      </c>
      <c r="AT230" s="13" t="s">
        <v>558</v>
      </c>
      <c r="AU230" s="13" t="s">
        <v>76</v>
      </c>
      <c r="AY230" s="13" t="s">
        <v>130</v>
      </c>
      <c r="BE230" s="173">
        <f t="shared" si="44"/>
        <v>0</v>
      </c>
      <c r="BF230" s="173">
        <f t="shared" si="45"/>
        <v>0</v>
      </c>
      <c r="BG230" s="173">
        <f t="shared" si="46"/>
        <v>0</v>
      </c>
      <c r="BH230" s="173">
        <f t="shared" si="47"/>
        <v>0</v>
      </c>
      <c r="BI230" s="173">
        <f t="shared" si="48"/>
        <v>0</v>
      </c>
      <c r="BJ230" s="13" t="s">
        <v>21</v>
      </c>
      <c r="BK230" s="173">
        <f t="shared" si="49"/>
        <v>0</v>
      </c>
      <c r="BL230" s="13" t="s">
        <v>254</v>
      </c>
      <c r="BM230" s="13" t="s">
        <v>698</v>
      </c>
    </row>
    <row r="231" spans="2:65" s="1" customFormat="1" ht="22.5" customHeight="1">
      <c r="B231" s="30"/>
      <c r="C231" s="174" t="s">
        <v>699</v>
      </c>
      <c r="D231" s="174" t="s">
        <v>558</v>
      </c>
      <c r="E231" s="175" t="s">
        <v>700</v>
      </c>
      <c r="F231" s="176" t="s">
        <v>701</v>
      </c>
      <c r="G231" s="177" t="s">
        <v>127</v>
      </c>
      <c r="H231" s="178">
        <v>2</v>
      </c>
      <c r="I231" s="179"/>
      <c r="J231" s="180">
        <f t="shared" si="40"/>
        <v>0</v>
      </c>
      <c r="K231" s="176" t="s">
        <v>128</v>
      </c>
      <c r="L231" s="181"/>
      <c r="M231" s="182" t="s">
        <v>1</v>
      </c>
      <c r="N231" s="183" t="s">
        <v>47</v>
      </c>
      <c r="O231" s="56"/>
      <c r="P231" s="171">
        <f t="shared" si="41"/>
        <v>0</v>
      </c>
      <c r="Q231" s="171">
        <v>0</v>
      </c>
      <c r="R231" s="171">
        <f t="shared" si="42"/>
        <v>0</v>
      </c>
      <c r="S231" s="171">
        <v>0</v>
      </c>
      <c r="T231" s="172">
        <f t="shared" si="43"/>
        <v>0</v>
      </c>
      <c r="AR231" s="13" t="s">
        <v>561</v>
      </c>
      <c r="AT231" s="13" t="s">
        <v>558</v>
      </c>
      <c r="AU231" s="13" t="s">
        <v>76</v>
      </c>
      <c r="AY231" s="13" t="s">
        <v>130</v>
      </c>
      <c r="BE231" s="173">
        <f t="shared" si="44"/>
        <v>0</v>
      </c>
      <c r="BF231" s="173">
        <f t="shared" si="45"/>
        <v>0</v>
      </c>
      <c r="BG231" s="173">
        <f t="shared" si="46"/>
        <v>0</v>
      </c>
      <c r="BH231" s="173">
        <f t="shared" si="47"/>
        <v>0</v>
      </c>
      <c r="BI231" s="173">
        <f t="shared" si="48"/>
        <v>0</v>
      </c>
      <c r="BJ231" s="13" t="s">
        <v>21</v>
      </c>
      <c r="BK231" s="173">
        <f t="shared" si="49"/>
        <v>0</v>
      </c>
      <c r="BL231" s="13" t="s">
        <v>254</v>
      </c>
      <c r="BM231" s="13" t="s">
        <v>702</v>
      </c>
    </row>
    <row r="232" spans="2:65" s="1" customFormat="1" ht="22.5" customHeight="1">
      <c r="B232" s="30"/>
      <c r="C232" s="174" t="s">
        <v>703</v>
      </c>
      <c r="D232" s="174" t="s">
        <v>558</v>
      </c>
      <c r="E232" s="175" t="s">
        <v>704</v>
      </c>
      <c r="F232" s="176" t="s">
        <v>705</v>
      </c>
      <c r="G232" s="177" t="s">
        <v>127</v>
      </c>
      <c r="H232" s="178">
        <v>2</v>
      </c>
      <c r="I232" s="179"/>
      <c r="J232" s="180">
        <f t="shared" si="40"/>
        <v>0</v>
      </c>
      <c r="K232" s="176" t="s">
        <v>128</v>
      </c>
      <c r="L232" s="181"/>
      <c r="M232" s="182" t="s">
        <v>1</v>
      </c>
      <c r="N232" s="183" t="s">
        <v>47</v>
      </c>
      <c r="O232" s="56"/>
      <c r="P232" s="171">
        <f t="shared" si="41"/>
        <v>0</v>
      </c>
      <c r="Q232" s="171">
        <v>0</v>
      </c>
      <c r="R232" s="171">
        <f t="shared" si="42"/>
        <v>0</v>
      </c>
      <c r="S232" s="171">
        <v>0</v>
      </c>
      <c r="T232" s="172">
        <f t="shared" si="43"/>
        <v>0</v>
      </c>
      <c r="AR232" s="13" t="s">
        <v>561</v>
      </c>
      <c r="AT232" s="13" t="s">
        <v>558</v>
      </c>
      <c r="AU232" s="13" t="s">
        <v>76</v>
      </c>
      <c r="AY232" s="13" t="s">
        <v>130</v>
      </c>
      <c r="BE232" s="173">
        <f t="shared" si="44"/>
        <v>0</v>
      </c>
      <c r="BF232" s="173">
        <f t="shared" si="45"/>
        <v>0</v>
      </c>
      <c r="BG232" s="173">
        <f t="shared" si="46"/>
        <v>0</v>
      </c>
      <c r="BH232" s="173">
        <f t="shared" si="47"/>
        <v>0</v>
      </c>
      <c r="BI232" s="173">
        <f t="shared" si="48"/>
        <v>0</v>
      </c>
      <c r="BJ232" s="13" t="s">
        <v>21</v>
      </c>
      <c r="BK232" s="173">
        <f t="shared" si="49"/>
        <v>0</v>
      </c>
      <c r="BL232" s="13" t="s">
        <v>254</v>
      </c>
      <c r="BM232" s="13" t="s">
        <v>706</v>
      </c>
    </row>
    <row r="233" spans="2:65" s="1" customFormat="1" ht="22.5" customHeight="1">
      <c r="B233" s="30"/>
      <c r="C233" s="174" t="s">
        <v>707</v>
      </c>
      <c r="D233" s="174" t="s">
        <v>558</v>
      </c>
      <c r="E233" s="175" t="s">
        <v>708</v>
      </c>
      <c r="F233" s="176" t="s">
        <v>709</v>
      </c>
      <c r="G233" s="177" t="s">
        <v>127</v>
      </c>
      <c r="H233" s="178">
        <v>2</v>
      </c>
      <c r="I233" s="179"/>
      <c r="J233" s="180">
        <f t="shared" si="40"/>
        <v>0</v>
      </c>
      <c r="K233" s="176" t="s">
        <v>128</v>
      </c>
      <c r="L233" s="181"/>
      <c r="M233" s="182" t="s">
        <v>1</v>
      </c>
      <c r="N233" s="183" t="s">
        <v>47</v>
      </c>
      <c r="O233" s="56"/>
      <c r="P233" s="171">
        <f t="shared" si="41"/>
        <v>0</v>
      </c>
      <c r="Q233" s="171">
        <v>0</v>
      </c>
      <c r="R233" s="171">
        <f t="shared" si="42"/>
        <v>0</v>
      </c>
      <c r="S233" s="171">
        <v>0</v>
      </c>
      <c r="T233" s="172">
        <f t="shared" si="43"/>
        <v>0</v>
      </c>
      <c r="AR233" s="13" t="s">
        <v>561</v>
      </c>
      <c r="AT233" s="13" t="s">
        <v>558</v>
      </c>
      <c r="AU233" s="13" t="s">
        <v>76</v>
      </c>
      <c r="AY233" s="13" t="s">
        <v>130</v>
      </c>
      <c r="BE233" s="173">
        <f t="shared" si="44"/>
        <v>0</v>
      </c>
      <c r="BF233" s="173">
        <f t="shared" si="45"/>
        <v>0</v>
      </c>
      <c r="BG233" s="173">
        <f t="shared" si="46"/>
        <v>0</v>
      </c>
      <c r="BH233" s="173">
        <f t="shared" si="47"/>
        <v>0</v>
      </c>
      <c r="BI233" s="173">
        <f t="shared" si="48"/>
        <v>0</v>
      </c>
      <c r="BJ233" s="13" t="s">
        <v>21</v>
      </c>
      <c r="BK233" s="173">
        <f t="shared" si="49"/>
        <v>0</v>
      </c>
      <c r="BL233" s="13" t="s">
        <v>254</v>
      </c>
      <c r="BM233" s="13" t="s">
        <v>710</v>
      </c>
    </row>
    <row r="234" spans="2:65" s="1" customFormat="1" ht="22.5" customHeight="1">
      <c r="B234" s="30"/>
      <c r="C234" s="174" t="s">
        <v>711</v>
      </c>
      <c r="D234" s="174" t="s">
        <v>558</v>
      </c>
      <c r="E234" s="175" t="s">
        <v>712</v>
      </c>
      <c r="F234" s="176" t="s">
        <v>713</v>
      </c>
      <c r="G234" s="177" t="s">
        <v>127</v>
      </c>
      <c r="H234" s="178">
        <v>1</v>
      </c>
      <c r="I234" s="179"/>
      <c r="J234" s="180">
        <f t="shared" si="40"/>
        <v>0</v>
      </c>
      <c r="K234" s="176" t="s">
        <v>128</v>
      </c>
      <c r="L234" s="181"/>
      <c r="M234" s="182" t="s">
        <v>1</v>
      </c>
      <c r="N234" s="183" t="s">
        <v>47</v>
      </c>
      <c r="O234" s="56"/>
      <c r="P234" s="171">
        <f t="shared" si="41"/>
        <v>0</v>
      </c>
      <c r="Q234" s="171">
        <v>0</v>
      </c>
      <c r="R234" s="171">
        <f t="shared" si="42"/>
        <v>0</v>
      </c>
      <c r="S234" s="171">
        <v>0</v>
      </c>
      <c r="T234" s="172">
        <f t="shared" si="43"/>
        <v>0</v>
      </c>
      <c r="AR234" s="13" t="s">
        <v>561</v>
      </c>
      <c r="AT234" s="13" t="s">
        <v>558</v>
      </c>
      <c r="AU234" s="13" t="s">
        <v>76</v>
      </c>
      <c r="AY234" s="13" t="s">
        <v>130</v>
      </c>
      <c r="BE234" s="173">
        <f t="shared" si="44"/>
        <v>0</v>
      </c>
      <c r="BF234" s="173">
        <f t="shared" si="45"/>
        <v>0</v>
      </c>
      <c r="BG234" s="173">
        <f t="shared" si="46"/>
        <v>0</v>
      </c>
      <c r="BH234" s="173">
        <f t="shared" si="47"/>
        <v>0</v>
      </c>
      <c r="BI234" s="173">
        <f t="shared" si="48"/>
        <v>0</v>
      </c>
      <c r="BJ234" s="13" t="s">
        <v>21</v>
      </c>
      <c r="BK234" s="173">
        <f t="shared" si="49"/>
        <v>0</v>
      </c>
      <c r="BL234" s="13" t="s">
        <v>254</v>
      </c>
      <c r="BM234" s="13" t="s">
        <v>714</v>
      </c>
    </row>
    <row r="235" spans="2:65" s="1" customFormat="1" ht="22.5" customHeight="1">
      <c r="B235" s="30"/>
      <c r="C235" s="174" t="s">
        <v>715</v>
      </c>
      <c r="D235" s="174" t="s">
        <v>558</v>
      </c>
      <c r="E235" s="175" t="s">
        <v>716</v>
      </c>
      <c r="F235" s="176" t="s">
        <v>717</v>
      </c>
      <c r="G235" s="177" t="s">
        <v>127</v>
      </c>
      <c r="H235" s="178">
        <v>1</v>
      </c>
      <c r="I235" s="179"/>
      <c r="J235" s="180">
        <f t="shared" si="40"/>
        <v>0</v>
      </c>
      <c r="K235" s="176" t="s">
        <v>128</v>
      </c>
      <c r="L235" s="181"/>
      <c r="M235" s="182" t="s">
        <v>1</v>
      </c>
      <c r="N235" s="183" t="s">
        <v>47</v>
      </c>
      <c r="O235" s="56"/>
      <c r="P235" s="171">
        <f t="shared" si="41"/>
        <v>0</v>
      </c>
      <c r="Q235" s="171">
        <v>0</v>
      </c>
      <c r="R235" s="171">
        <f t="shared" si="42"/>
        <v>0</v>
      </c>
      <c r="S235" s="171">
        <v>0</v>
      </c>
      <c r="T235" s="172">
        <f t="shared" si="43"/>
        <v>0</v>
      </c>
      <c r="AR235" s="13" t="s">
        <v>561</v>
      </c>
      <c r="AT235" s="13" t="s">
        <v>558</v>
      </c>
      <c r="AU235" s="13" t="s">
        <v>76</v>
      </c>
      <c r="AY235" s="13" t="s">
        <v>130</v>
      </c>
      <c r="BE235" s="173">
        <f t="shared" si="44"/>
        <v>0</v>
      </c>
      <c r="BF235" s="173">
        <f t="shared" si="45"/>
        <v>0</v>
      </c>
      <c r="BG235" s="173">
        <f t="shared" si="46"/>
        <v>0</v>
      </c>
      <c r="BH235" s="173">
        <f t="shared" si="47"/>
        <v>0</v>
      </c>
      <c r="BI235" s="173">
        <f t="shared" si="48"/>
        <v>0</v>
      </c>
      <c r="BJ235" s="13" t="s">
        <v>21</v>
      </c>
      <c r="BK235" s="173">
        <f t="shared" si="49"/>
        <v>0</v>
      </c>
      <c r="BL235" s="13" t="s">
        <v>254</v>
      </c>
      <c r="BM235" s="13" t="s">
        <v>718</v>
      </c>
    </row>
    <row r="236" spans="2:65" s="1" customFormat="1" ht="22.5" customHeight="1">
      <c r="B236" s="30"/>
      <c r="C236" s="174" t="s">
        <v>719</v>
      </c>
      <c r="D236" s="174" t="s">
        <v>558</v>
      </c>
      <c r="E236" s="175" t="s">
        <v>720</v>
      </c>
      <c r="F236" s="176" t="s">
        <v>721</v>
      </c>
      <c r="G236" s="177" t="s">
        <v>127</v>
      </c>
      <c r="H236" s="178">
        <v>1</v>
      </c>
      <c r="I236" s="179"/>
      <c r="J236" s="180">
        <f t="shared" si="40"/>
        <v>0</v>
      </c>
      <c r="K236" s="176" t="s">
        <v>128</v>
      </c>
      <c r="L236" s="181"/>
      <c r="M236" s="182" t="s">
        <v>1</v>
      </c>
      <c r="N236" s="183" t="s">
        <v>47</v>
      </c>
      <c r="O236" s="56"/>
      <c r="P236" s="171">
        <f t="shared" si="41"/>
        <v>0</v>
      </c>
      <c r="Q236" s="171">
        <v>0</v>
      </c>
      <c r="R236" s="171">
        <f t="shared" si="42"/>
        <v>0</v>
      </c>
      <c r="S236" s="171">
        <v>0</v>
      </c>
      <c r="T236" s="172">
        <f t="shared" si="43"/>
        <v>0</v>
      </c>
      <c r="AR236" s="13" t="s">
        <v>561</v>
      </c>
      <c r="AT236" s="13" t="s">
        <v>558</v>
      </c>
      <c r="AU236" s="13" t="s">
        <v>76</v>
      </c>
      <c r="AY236" s="13" t="s">
        <v>130</v>
      </c>
      <c r="BE236" s="173">
        <f t="shared" si="44"/>
        <v>0</v>
      </c>
      <c r="BF236" s="173">
        <f t="shared" si="45"/>
        <v>0</v>
      </c>
      <c r="BG236" s="173">
        <f t="shared" si="46"/>
        <v>0</v>
      </c>
      <c r="BH236" s="173">
        <f t="shared" si="47"/>
        <v>0</v>
      </c>
      <c r="BI236" s="173">
        <f t="shared" si="48"/>
        <v>0</v>
      </c>
      <c r="BJ236" s="13" t="s">
        <v>21</v>
      </c>
      <c r="BK236" s="173">
        <f t="shared" si="49"/>
        <v>0</v>
      </c>
      <c r="BL236" s="13" t="s">
        <v>254</v>
      </c>
      <c r="BM236" s="13" t="s">
        <v>722</v>
      </c>
    </row>
    <row r="237" spans="2:65" s="1" customFormat="1" ht="22.5" customHeight="1">
      <c r="B237" s="30"/>
      <c r="C237" s="174" t="s">
        <v>723</v>
      </c>
      <c r="D237" s="174" t="s">
        <v>558</v>
      </c>
      <c r="E237" s="175" t="s">
        <v>724</v>
      </c>
      <c r="F237" s="176" t="s">
        <v>725</v>
      </c>
      <c r="G237" s="177" t="s">
        <v>127</v>
      </c>
      <c r="H237" s="178">
        <v>1</v>
      </c>
      <c r="I237" s="179"/>
      <c r="J237" s="180">
        <f t="shared" si="40"/>
        <v>0</v>
      </c>
      <c r="K237" s="176" t="s">
        <v>128</v>
      </c>
      <c r="L237" s="181"/>
      <c r="M237" s="182" t="s">
        <v>1</v>
      </c>
      <c r="N237" s="183" t="s">
        <v>47</v>
      </c>
      <c r="O237" s="56"/>
      <c r="P237" s="171">
        <f t="shared" si="41"/>
        <v>0</v>
      </c>
      <c r="Q237" s="171">
        <v>0</v>
      </c>
      <c r="R237" s="171">
        <f t="shared" si="42"/>
        <v>0</v>
      </c>
      <c r="S237" s="171">
        <v>0</v>
      </c>
      <c r="T237" s="172">
        <f t="shared" si="43"/>
        <v>0</v>
      </c>
      <c r="AR237" s="13" t="s">
        <v>561</v>
      </c>
      <c r="AT237" s="13" t="s">
        <v>558</v>
      </c>
      <c r="AU237" s="13" t="s">
        <v>76</v>
      </c>
      <c r="AY237" s="13" t="s">
        <v>130</v>
      </c>
      <c r="BE237" s="173">
        <f t="shared" si="44"/>
        <v>0</v>
      </c>
      <c r="BF237" s="173">
        <f t="shared" si="45"/>
        <v>0</v>
      </c>
      <c r="BG237" s="173">
        <f t="shared" si="46"/>
        <v>0</v>
      </c>
      <c r="BH237" s="173">
        <f t="shared" si="47"/>
        <v>0</v>
      </c>
      <c r="BI237" s="173">
        <f t="shared" si="48"/>
        <v>0</v>
      </c>
      <c r="BJ237" s="13" t="s">
        <v>21</v>
      </c>
      <c r="BK237" s="173">
        <f t="shared" si="49"/>
        <v>0</v>
      </c>
      <c r="BL237" s="13" t="s">
        <v>254</v>
      </c>
      <c r="BM237" s="13" t="s">
        <v>726</v>
      </c>
    </row>
    <row r="238" spans="2:65" s="1" customFormat="1" ht="22.5" customHeight="1">
      <c r="B238" s="30"/>
      <c r="C238" s="174" t="s">
        <v>727</v>
      </c>
      <c r="D238" s="174" t="s">
        <v>558</v>
      </c>
      <c r="E238" s="175" t="s">
        <v>728</v>
      </c>
      <c r="F238" s="176" t="s">
        <v>729</v>
      </c>
      <c r="G238" s="177" t="s">
        <v>127</v>
      </c>
      <c r="H238" s="178">
        <v>4</v>
      </c>
      <c r="I238" s="179"/>
      <c r="J238" s="180">
        <f t="shared" si="40"/>
        <v>0</v>
      </c>
      <c r="K238" s="176" t="s">
        <v>128</v>
      </c>
      <c r="L238" s="181"/>
      <c r="M238" s="182" t="s">
        <v>1</v>
      </c>
      <c r="N238" s="183" t="s">
        <v>47</v>
      </c>
      <c r="O238" s="56"/>
      <c r="P238" s="171">
        <f t="shared" si="41"/>
        <v>0</v>
      </c>
      <c r="Q238" s="171">
        <v>0</v>
      </c>
      <c r="R238" s="171">
        <f t="shared" si="42"/>
        <v>0</v>
      </c>
      <c r="S238" s="171">
        <v>0</v>
      </c>
      <c r="T238" s="172">
        <f t="shared" si="43"/>
        <v>0</v>
      </c>
      <c r="AR238" s="13" t="s">
        <v>561</v>
      </c>
      <c r="AT238" s="13" t="s">
        <v>558</v>
      </c>
      <c r="AU238" s="13" t="s">
        <v>76</v>
      </c>
      <c r="AY238" s="13" t="s">
        <v>130</v>
      </c>
      <c r="BE238" s="173">
        <f t="shared" si="44"/>
        <v>0</v>
      </c>
      <c r="BF238" s="173">
        <f t="shared" si="45"/>
        <v>0</v>
      </c>
      <c r="BG238" s="173">
        <f t="shared" si="46"/>
        <v>0</v>
      </c>
      <c r="BH238" s="173">
        <f t="shared" si="47"/>
        <v>0</v>
      </c>
      <c r="BI238" s="173">
        <f t="shared" si="48"/>
        <v>0</v>
      </c>
      <c r="BJ238" s="13" t="s">
        <v>21</v>
      </c>
      <c r="BK238" s="173">
        <f t="shared" si="49"/>
        <v>0</v>
      </c>
      <c r="BL238" s="13" t="s">
        <v>254</v>
      </c>
      <c r="BM238" s="13" t="s">
        <v>730</v>
      </c>
    </row>
    <row r="239" spans="2:65" s="1" customFormat="1" ht="22.5" customHeight="1">
      <c r="B239" s="30"/>
      <c r="C239" s="174" t="s">
        <v>731</v>
      </c>
      <c r="D239" s="174" t="s">
        <v>558</v>
      </c>
      <c r="E239" s="175" t="s">
        <v>732</v>
      </c>
      <c r="F239" s="176" t="s">
        <v>733</v>
      </c>
      <c r="G239" s="177" t="s">
        <v>127</v>
      </c>
      <c r="H239" s="178">
        <v>1</v>
      </c>
      <c r="I239" s="179"/>
      <c r="J239" s="180">
        <f t="shared" si="40"/>
        <v>0</v>
      </c>
      <c r="K239" s="176" t="s">
        <v>128</v>
      </c>
      <c r="L239" s="181"/>
      <c r="M239" s="182" t="s">
        <v>1</v>
      </c>
      <c r="N239" s="183" t="s">
        <v>47</v>
      </c>
      <c r="O239" s="56"/>
      <c r="P239" s="171">
        <f t="shared" si="41"/>
        <v>0</v>
      </c>
      <c r="Q239" s="171">
        <v>0</v>
      </c>
      <c r="R239" s="171">
        <f t="shared" si="42"/>
        <v>0</v>
      </c>
      <c r="S239" s="171">
        <v>0</v>
      </c>
      <c r="T239" s="172">
        <f t="shared" si="43"/>
        <v>0</v>
      </c>
      <c r="AR239" s="13" t="s">
        <v>561</v>
      </c>
      <c r="AT239" s="13" t="s">
        <v>558</v>
      </c>
      <c r="AU239" s="13" t="s">
        <v>76</v>
      </c>
      <c r="AY239" s="13" t="s">
        <v>130</v>
      </c>
      <c r="BE239" s="173">
        <f t="shared" si="44"/>
        <v>0</v>
      </c>
      <c r="BF239" s="173">
        <f t="shared" si="45"/>
        <v>0</v>
      </c>
      <c r="BG239" s="173">
        <f t="shared" si="46"/>
        <v>0</v>
      </c>
      <c r="BH239" s="173">
        <f t="shared" si="47"/>
        <v>0</v>
      </c>
      <c r="BI239" s="173">
        <f t="shared" si="48"/>
        <v>0</v>
      </c>
      <c r="BJ239" s="13" t="s">
        <v>21</v>
      </c>
      <c r="BK239" s="173">
        <f t="shared" si="49"/>
        <v>0</v>
      </c>
      <c r="BL239" s="13" t="s">
        <v>254</v>
      </c>
      <c r="BM239" s="13" t="s">
        <v>734</v>
      </c>
    </row>
    <row r="240" spans="2:65" s="1" customFormat="1" ht="22.5" customHeight="1">
      <c r="B240" s="30"/>
      <c r="C240" s="174" t="s">
        <v>735</v>
      </c>
      <c r="D240" s="174" t="s">
        <v>558</v>
      </c>
      <c r="E240" s="175" t="s">
        <v>736</v>
      </c>
      <c r="F240" s="176" t="s">
        <v>737</v>
      </c>
      <c r="G240" s="177" t="s">
        <v>127</v>
      </c>
      <c r="H240" s="178">
        <v>4</v>
      </c>
      <c r="I240" s="179"/>
      <c r="J240" s="180">
        <f t="shared" si="40"/>
        <v>0</v>
      </c>
      <c r="K240" s="176" t="s">
        <v>128</v>
      </c>
      <c r="L240" s="181"/>
      <c r="M240" s="182" t="s">
        <v>1</v>
      </c>
      <c r="N240" s="183" t="s">
        <v>47</v>
      </c>
      <c r="O240" s="56"/>
      <c r="P240" s="171">
        <f t="shared" si="41"/>
        <v>0</v>
      </c>
      <c r="Q240" s="171">
        <v>0</v>
      </c>
      <c r="R240" s="171">
        <f t="shared" si="42"/>
        <v>0</v>
      </c>
      <c r="S240" s="171">
        <v>0</v>
      </c>
      <c r="T240" s="172">
        <f t="shared" si="43"/>
        <v>0</v>
      </c>
      <c r="AR240" s="13" t="s">
        <v>561</v>
      </c>
      <c r="AT240" s="13" t="s">
        <v>558</v>
      </c>
      <c r="AU240" s="13" t="s">
        <v>76</v>
      </c>
      <c r="AY240" s="13" t="s">
        <v>130</v>
      </c>
      <c r="BE240" s="173">
        <f t="shared" si="44"/>
        <v>0</v>
      </c>
      <c r="BF240" s="173">
        <f t="shared" si="45"/>
        <v>0</v>
      </c>
      <c r="BG240" s="173">
        <f t="shared" si="46"/>
        <v>0</v>
      </c>
      <c r="BH240" s="173">
        <f t="shared" si="47"/>
        <v>0</v>
      </c>
      <c r="BI240" s="173">
        <f t="shared" si="48"/>
        <v>0</v>
      </c>
      <c r="BJ240" s="13" t="s">
        <v>21</v>
      </c>
      <c r="BK240" s="173">
        <f t="shared" si="49"/>
        <v>0</v>
      </c>
      <c r="BL240" s="13" t="s">
        <v>254</v>
      </c>
      <c r="BM240" s="13" t="s">
        <v>738</v>
      </c>
    </row>
    <row r="241" spans="2:65" s="1" customFormat="1" ht="22.5" customHeight="1">
      <c r="B241" s="30"/>
      <c r="C241" s="174" t="s">
        <v>739</v>
      </c>
      <c r="D241" s="174" t="s">
        <v>558</v>
      </c>
      <c r="E241" s="175" t="s">
        <v>740</v>
      </c>
      <c r="F241" s="176" t="s">
        <v>741</v>
      </c>
      <c r="G241" s="177" t="s">
        <v>127</v>
      </c>
      <c r="H241" s="178">
        <v>5</v>
      </c>
      <c r="I241" s="179"/>
      <c r="J241" s="180">
        <f t="shared" si="40"/>
        <v>0</v>
      </c>
      <c r="K241" s="176" t="s">
        <v>128</v>
      </c>
      <c r="L241" s="181"/>
      <c r="M241" s="182" t="s">
        <v>1</v>
      </c>
      <c r="N241" s="183" t="s">
        <v>47</v>
      </c>
      <c r="O241" s="56"/>
      <c r="P241" s="171">
        <f t="shared" si="41"/>
        <v>0</v>
      </c>
      <c r="Q241" s="171">
        <v>0</v>
      </c>
      <c r="R241" s="171">
        <f t="shared" si="42"/>
        <v>0</v>
      </c>
      <c r="S241" s="171">
        <v>0</v>
      </c>
      <c r="T241" s="172">
        <f t="shared" si="43"/>
        <v>0</v>
      </c>
      <c r="AR241" s="13" t="s">
        <v>561</v>
      </c>
      <c r="AT241" s="13" t="s">
        <v>558</v>
      </c>
      <c r="AU241" s="13" t="s">
        <v>76</v>
      </c>
      <c r="AY241" s="13" t="s">
        <v>130</v>
      </c>
      <c r="BE241" s="173">
        <f t="shared" si="44"/>
        <v>0</v>
      </c>
      <c r="BF241" s="173">
        <f t="shared" si="45"/>
        <v>0</v>
      </c>
      <c r="BG241" s="173">
        <f t="shared" si="46"/>
        <v>0</v>
      </c>
      <c r="BH241" s="173">
        <f t="shared" si="47"/>
        <v>0</v>
      </c>
      <c r="BI241" s="173">
        <f t="shared" si="48"/>
        <v>0</v>
      </c>
      <c r="BJ241" s="13" t="s">
        <v>21</v>
      </c>
      <c r="BK241" s="173">
        <f t="shared" si="49"/>
        <v>0</v>
      </c>
      <c r="BL241" s="13" t="s">
        <v>254</v>
      </c>
      <c r="BM241" s="13" t="s">
        <v>742</v>
      </c>
    </row>
    <row r="242" spans="2:65" s="1" customFormat="1" ht="22.5" customHeight="1">
      <c r="B242" s="30"/>
      <c r="C242" s="174" t="s">
        <v>743</v>
      </c>
      <c r="D242" s="174" t="s">
        <v>558</v>
      </c>
      <c r="E242" s="175" t="s">
        <v>744</v>
      </c>
      <c r="F242" s="176" t="s">
        <v>745</v>
      </c>
      <c r="G242" s="177" t="s">
        <v>127</v>
      </c>
      <c r="H242" s="178">
        <v>5</v>
      </c>
      <c r="I242" s="179"/>
      <c r="J242" s="180">
        <f t="shared" si="40"/>
        <v>0</v>
      </c>
      <c r="K242" s="176" t="s">
        <v>128</v>
      </c>
      <c r="L242" s="181"/>
      <c r="M242" s="182" t="s">
        <v>1</v>
      </c>
      <c r="N242" s="183" t="s">
        <v>47</v>
      </c>
      <c r="O242" s="56"/>
      <c r="P242" s="171">
        <f t="shared" si="41"/>
        <v>0</v>
      </c>
      <c r="Q242" s="171">
        <v>0</v>
      </c>
      <c r="R242" s="171">
        <f t="shared" si="42"/>
        <v>0</v>
      </c>
      <c r="S242" s="171">
        <v>0</v>
      </c>
      <c r="T242" s="172">
        <f t="shared" si="43"/>
        <v>0</v>
      </c>
      <c r="AR242" s="13" t="s">
        <v>561</v>
      </c>
      <c r="AT242" s="13" t="s">
        <v>558</v>
      </c>
      <c r="AU242" s="13" t="s">
        <v>76</v>
      </c>
      <c r="AY242" s="13" t="s">
        <v>130</v>
      </c>
      <c r="BE242" s="173">
        <f t="shared" si="44"/>
        <v>0</v>
      </c>
      <c r="BF242" s="173">
        <f t="shared" si="45"/>
        <v>0</v>
      </c>
      <c r="BG242" s="173">
        <f t="shared" si="46"/>
        <v>0</v>
      </c>
      <c r="BH242" s="173">
        <f t="shared" si="47"/>
        <v>0</v>
      </c>
      <c r="BI242" s="173">
        <f t="shared" si="48"/>
        <v>0</v>
      </c>
      <c r="BJ242" s="13" t="s">
        <v>21</v>
      </c>
      <c r="BK242" s="173">
        <f t="shared" si="49"/>
        <v>0</v>
      </c>
      <c r="BL242" s="13" t="s">
        <v>254</v>
      </c>
      <c r="BM242" s="13" t="s">
        <v>746</v>
      </c>
    </row>
    <row r="243" spans="2:65" s="1" customFormat="1" ht="22.5" customHeight="1">
      <c r="B243" s="30"/>
      <c r="C243" s="174" t="s">
        <v>747</v>
      </c>
      <c r="D243" s="174" t="s">
        <v>558</v>
      </c>
      <c r="E243" s="175" t="s">
        <v>748</v>
      </c>
      <c r="F243" s="176" t="s">
        <v>749</v>
      </c>
      <c r="G243" s="177" t="s">
        <v>127</v>
      </c>
      <c r="H243" s="178">
        <v>1</v>
      </c>
      <c r="I243" s="179"/>
      <c r="J243" s="180">
        <f t="shared" si="40"/>
        <v>0</v>
      </c>
      <c r="K243" s="176" t="s">
        <v>128</v>
      </c>
      <c r="L243" s="181"/>
      <c r="M243" s="182" t="s">
        <v>1</v>
      </c>
      <c r="N243" s="183" t="s">
        <v>47</v>
      </c>
      <c r="O243" s="56"/>
      <c r="P243" s="171">
        <f t="shared" si="41"/>
        <v>0</v>
      </c>
      <c r="Q243" s="171">
        <v>0</v>
      </c>
      <c r="R243" s="171">
        <f t="shared" si="42"/>
        <v>0</v>
      </c>
      <c r="S243" s="171">
        <v>0</v>
      </c>
      <c r="T243" s="172">
        <f t="shared" si="43"/>
        <v>0</v>
      </c>
      <c r="AR243" s="13" t="s">
        <v>561</v>
      </c>
      <c r="AT243" s="13" t="s">
        <v>558</v>
      </c>
      <c r="AU243" s="13" t="s">
        <v>76</v>
      </c>
      <c r="AY243" s="13" t="s">
        <v>130</v>
      </c>
      <c r="BE243" s="173">
        <f t="shared" si="44"/>
        <v>0</v>
      </c>
      <c r="BF243" s="173">
        <f t="shared" si="45"/>
        <v>0</v>
      </c>
      <c r="BG243" s="173">
        <f t="shared" si="46"/>
        <v>0</v>
      </c>
      <c r="BH243" s="173">
        <f t="shared" si="47"/>
        <v>0</v>
      </c>
      <c r="BI243" s="173">
        <f t="shared" si="48"/>
        <v>0</v>
      </c>
      <c r="BJ243" s="13" t="s">
        <v>21</v>
      </c>
      <c r="BK243" s="173">
        <f t="shared" si="49"/>
        <v>0</v>
      </c>
      <c r="BL243" s="13" t="s">
        <v>254</v>
      </c>
      <c r="BM243" s="13" t="s">
        <v>750</v>
      </c>
    </row>
    <row r="244" spans="2:65" s="1" customFormat="1" ht="22.5" customHeight="1">
      <c r="B244" s="30"/>
      <c r="C244" s="174" t="s">
        <v>751</v>
      </c>
      <c r="D244" s="174" t="s">
        <v>558</v>
      </c>
      <c r="E244" s="175" t="s">
        <v>752</v>
      </c>
      <c r="F244" s="176" t="s">
        <v>753</v>
      </c>
      <c r="G244" s="177" t="s">
        <v>127</v>
      </c>
      <c r="H244" s="178">
        <v>5</v>
      </c>
      <c r="I244" s="179"/>
      <c r="J244" s="180">
        <f t="shared" si="40"/>
        <v>0</v>
      </c>
      <c r="K244" s="176" t="s">
        <v>128</v>
      </c>
      <c r="L244" s="181"/>
      <c r="M244" s="182" t="s">
        <v>1</v>
      </c>
      <c r="N244" s="183" t="s">
        <v>47</v>
      </c>
      <c r="O244" s="56"/>
      <c r="P244" s="171">
        <f t="shared" si="41"/>
        <v>0</v>
      </c>
      <c r="Q244" s="171">
        <v>0</v>
      </c>
      <c r="R244" s="171">
        <f t="shared" si="42"/>
        <v>0</v>
      </c>
      <c r="S244" s="171">
        <v>0</v>
      </c>
      <c r="T244" s="172">
        <f t="shared" si="43"/>
        <v>0</v>
      </c>
      <c r="AR244" s="13" t="s">
        <v>561</v>
      </c>
      <c r="AT244" s="13" t="s">
        <v>558</v>
      </c>
      <c r="AU244" s="13" t="s">
        <v>76</v>
      </c>
      <c r="AY244" s="13" t="s">
        <v>130</v>
      </c>
      <c r="BE244" s="173">
        <f t="shared" si="44"/>
        <v>0</v>
      </c>
      <c r="BF244" s="173">
        <f t="shared" si="45"/>
        <v>0</v>
      </c>
      <c r="BG244" s="173">
        <f t="shared" si="46"/>
        <v>0</v>
      </c>
      <c r="BH244" s="173">
        <f t="shared" si="47"/>
        <v>0</v>
      </c>
      <c r="BI244" s="173">
        <f t="shared" si="48"/>
        <v>0</v>
      </c>
      <c r="BJ244" s="13" t="s">
        <v>21</v>
      </c>
      <c r="BK244" s="173">
        <f t="shared" si="49"/>
        <v>0</v>
      </c>
      <c r="BL244" s="13" t="s">
        <v>254</v>
      </c>
      <c r="BM244" s="13" t="s">
        <v>754</v>
      </c>
    </row>
    <row r="245" spans="2:65" s="1" customFormat="1" ht="22.5" customHeight="1">
      <c r="B245" s="30"/>
      <c r="C245" s="174" t="s">
        <v>755</v>
      </c>
      <c r="D245" s="174" t="s">
        <v>558</v>
      </c>
      <c r="E245" s="175" t="s">
        <v>756</v>
      </c>
      <c r="F245" s="176" t="s">
        <v>757</v>
      </c>
      <c r="G245" s="177" t="s">
        <v>127</v>
      </c>
      <c r="H245" s="178">
        <v>1</v>
      </c>
      <c r="I245" s="179"/>
      <c r="J245" s="180">
        <f t="shared" si="40"/>
        <v>0</v>
      </c>
      <c r="K245" s="176" t="s">
        <v>128</v>
      </c>
      <c r="L245" s="181"/>
      <c r="M245" s="182" t="s">
        <v>1</v>
      </c>
      <c r="N245" s="183" t="s">
        <v>47</v>
      </c>
      <c r="O245" s="56"/>
      <c r="P245" s="171">
        <f t="shared" si="41"/>
        <v>0</v>
      </c>
      <c r="Q245" s="171">
        <v>0</v>
      </c>
      <c r="R245" s="171">
        <f t="shared" si="42"/>
        <v>0</v>
      </c>
      <c r="S245" s="171">
        <v>0</v>
      </c>
      <c r="T245" s="172">
        <f t="shared" si="43"/>
        <v>0</v>
      </c>
      <c r="AR245" s="13" t="s">
        <v>561</v>
      </c>
      <c r="AT245" s="13" t="s">
        <v>558</v>
      </c>
      <c r="AU245" s="13" t="s">
        <v>76</v>
      </c>
      <c r="AY245" s="13" t="s">
        <v>130</v>
      </c>
      <c r="BE245" s="173">
        <f t="shared" si="44"/>
        <v>0</v>
      </c>
      <c r="BF245" s="173">
        <f t="shared" si="45"/>
        <v>0</v>
      </c>
      <c r="BG245" s="173">
        <f t="shared" si="46"/>
        <v>0</v>
      </c>
      <c r="BH245" s="173">
        <f t="shared" si="47"/>
        <v>0</v>
      </c>
      <c r="BI245" s="173">
        <f t="shared" si="48"/>
        <v>0</v>
      </c>
      <c r="BJ245" s="13" t="s">
        <v>21</v>
      </c>
      <c r="BK245" s="173">
        <f t="shared" si="49"/>
        <v>0</v>
      </c>
      <c r="BL245" s="13" t="s">
        <v>254</v>
      </c>
      <c r="BM245" s="13" t="s">
        <v>758</v>
      </c>
    </row>
    <row r="246" spans="2:65" s="1" customFormat="1" ht="22.5" customHeight="1">
      <c r="B246" s="30"/>
      <c r="C246" s="174" t="s">
        <v>759</v>
      </c>
      <c r="D246" s="174" t="s">
        <v>558</v>
      </c>
      <c r="E246" s="175" t="s">
        <v>760</v>
      </c>
      <c r="F246" s="176" t="s">
        <v>761</v>
      </c>
      <c r="G246" s="177" t="s">
        <v>127</v>
      </c>
      <c r="H246" s="178">
        <v>5</v>
      </c>
      <c r="I246" s="179"/>
      <c r="J246" s="180">
        <f t="shared" si="40"/>
        <v>0</v>
      </c>
      <c r="K246" s="176" t="s">
        <v>128</v>
      </c>
      <c r="L246" s="181"/>
      <c r="M246" s="182" t="s">
        <v>1</v>
      </c>
      <c r="N246" s="183" t="s">
        <v>47</v>
      </c>
      <c r="O246" s="56"/>
      <c r="P246" s="171">
        <f t="shared" si="41"/>
        <v>0</v>
      </c>
      <c r="Q246" s="171">
        <v>0</v>
      </c>
      <c r="R246" s="171">
        <f t="shared" si="42"/>
        <v>0</v>
      </c>
      <c r="S246" s="171">
        <v>0</v>
      </c>
      <c r="T246" s="172">
        <f t="shared" si="43"/>
        <v>0</v>
      </c>
      <c r="AR246" s="13" t="s">
        <v>561</v>
      </c>
      <c r="AT246" s="13" t="s">
        <v>558</v>
      </c>
      <c r="AU246" s="13" t="s">
        <v>76</v>
      </c>
      <c r="AY246" s="13" t="s">
        <v>130</v>
      </c>
      <c r="BE246" s="173">
        <f t="shared" si="44"/>
        <v>0</v>
      </c>
      <c r="BF246" s="173">
        <f t="shared" si="45"/>
        <v>0</v>
      </c>
      <c r="BG246" s="173">
        <f t="shared" si="46"/>
        <v>0</v>
      </c>
      <c r="BH246" s="173">
        <f t="shared" si="47"/>
        <v>0</v>
      </c>
      <c r="BI246" s="173">
        <f t="shared" si="48"/>
        <v>0</v>
      </c>
      <c r="BJ246" s="13" t="s">
        <v>21</v>
      </c>
      <c r="BK246" s="173">
        <f t="shared" si="49"/>
        <v>0</v>
      </c>
      <c r="BL246" s="13" t="s">
        <v>254</v>
      </c>
      <c r="BM246" s="13" t="s">
        <v>762</v>
      </c>
    </row>
    <row r="247" spans="2:65" s="1" customFormat="1" ht="22.5" customHeight="1">
      <c r="B247" s="30"/>
      <c r="C247" s="174" t="s">
        <v>763</v>
      </c>
      <c r="D247" s="174" t="s">
        <v>558</v>
      </c>
      <c r="E247" s="175" t="s">
        <v>764</v>
      </c>
      <c r="F247" s="176" t="s">
        <v>765</v>
      </c>
      <c r="G247" s="177" t="s">
        <v>127</v>
      </c>
      <c r="H247" s="178">
        <v>2</v>
      </c>
      <c r="I247" s="179"/>
      <c r="J247" s="180">
        <f t="shared" si="40"/>
        <v>0</v>
      </c>
      <c r="K247" s="176" t="s">
        <v>128</v>
      </c>
      <c r="L247" s="181"/>
      <c r="M247" s="182" t="s">
        <v>1</v>
      </c>
      <c r="N247" s="183" t="s">
        <v>47</v>
      </c>
      <c r="O247" s="56"/>
      <c r="P247" s="171">
        <f t="shared" si="41"/>
        <v>0</v>
      </c>
      <c r="Q247" s="171">
        <v>0</v>
      </c>
      <c r="R247" s="171">
        <f t="shared" si="42"/>
        <v>0</v>
      </c>
      <c r="S247" s="171">
        <v>0</v>
      </c>
      <c r="T247" s="172">
        <f t="shared" si="43"/>
        <v>0</v>
      </c>
      <c r="AR247" s="13" t="s">
        <v>561</v>
      </c>
      <c r="AT247" s="13" t="s">
        <v>558</v>
      </c>
      <c r="AU247" s="13" t="s">
        <v>76</v>
      </c>
      <c r="AY247" s="13" t="s">
        <v>130</v>
      </c>
      <c r="BE247" s="173">
        <f t="shared" si="44"/>
        <v>0</v>
      </c>
      <c r="BF247" s="173">
        <f t="shared" si="45"/>
        <v>0</v>
      </c>
      <c r="BG247" s="173">
        <f t="shared" si="46"/>
        <v>0</v>
      </c>
      <c r="BH247" s="173">
        <f t="shared" si="47"/>
        <v>0</v>
      </c>
      <c r="BI247" s="173">
        <f t="shared" si="48"/>
        <v>0</v>
      </c>
      <c r="BJ247" s="13" t="s">
        <v>21</v>
      </c>
      <c r="BK247" s="173">
        <f t="shared" si="49"/>
        <v>0</v>
      </c>
      <c r="BL247" s="13" t="s">
        <v>254</v>
      </c>
      <c r="BM247" s="13" t="s">
        <v>766</v>
      </c>
    </row>
    <row r="248" spans="2:65" s="1" customFormat="1" ht="22.5" customHeight="1">
      <c r="B248" s="30"/>
      <c r="C248" s="174" t="s">
        <v>767</v>
      </c>
      <c r="D248" s="174" t="s">
        <v>558</v>
      </c>
      <c r="E248" s="175" t="s">
        <v>768</v>
      </c>
      <c r="F248" s="176" t="s">
        <v>769</v>
      </c>
      <c r="G248" s="177" t="s">
        <v>127</v>
      </c>
      <c r="H248" s="178">
        <v>4</v>
      </c>
      <c r="I248" s="179"/>
      <c r="J248" s="180">
        <f t="shared" si="40"/>
        <v>0</v>
      </c>
      <c r="K248" s="176" t="s">
        <v>128</v>
      </c>
      <c r="L248" s="181"/>
      <c r="M248" s="182" t="s">
        <v>1</v>
      </c>
      <c r="N248" s="183" t="s">
        <v>47</v>
      </c>
      <c r="O248" s="56"/>
      <c r="P248" s="171">
        <f t="shared" si="41"/>
        <v>0</v>
      </c>
      <c r="Q248" s="171">
        <v>0</v>
      </c>
      <c r="R248" s="171">
        <f t="shared" si="42"/>
        <v>0</v>
      </c>
      <c r="S248" s="171">
        <v>0</v>
      </c>
      <c r="T248" s="172">
        <f t="shared" si="43"/>
        <v>0</v>
      </c>
      <c r="AR248" s="13" t="s">
        <v>561</v>
      </c>
      <c r="AT248" s="13" t="s">
        <v>558</v>
      </c>
      <c r="AU248" s="13" t="s">
        <v>76</v>
      </c>
      <c r="AY248" s="13" t="s">
        <v>130</v>
      </c>
      <c r="BE248" s="173">
        <f t="shared" si="44"/>
        <v>0</v>
      </c>
      <c r="BF248" s="173">
        <f t="shared" si="45"/>
        <v>0</v>
      </c>
      <c r="BG248" s="173">
        <f t="shared" si="46"/>
        <v>0</v>
      </c>
      <c r="BH248" s="173">
        <f t="shared" si="47"/>
        <v>0</v>
      </c>
      <c r="BI248" s="173">
        <f t="shared" si="48"/>
        <v>0</v>
      </c>
      <c r="BJ248" s="13" t="s">
        <v>21</v>
      </c>
      <c r="BK248" s="173">
        <f t="shared" si="49"/>
        <v>0</v>
      </c>
      <c r="BL248" s="13" t="s">
        <v>254</v>
      </c>
      <c r="BM248" s="13" t="s">
        <v>770</v>
      </c>
    </row>
    <row r="249" spans="2:65" s="1" customFormat="1" ht="22.5" customHeight="1">
      <c r="B249" s="30"/>
      <c r="C249" s="174" t="s">
        <v>771</v>
      </c>
      <c r="D249" s="174" t="s">
        <v>558</v>
      </c>
      <c r="E249" s="175" t="s">
        <v>772</v>
      </c>
      <c r="F249" s="176" t="s">
        <v>773</v>
      </c>
      <c r="G249" s="177" t="s">
        <v>127</v>
      </c>
      <c r="H249" s="178">
        <v>2</v>
      </c>
      <c r="I249" s="179"/>
      <c r="J249" s="180">
        <f t="shared" ref="J249:J280" si="50">ROUND(I249*H249,2)</f>
        <v>0</v>
      </c>
      <c r="K249" s="176" t="s">
        <v>128</v>
      </c>
      <c r="L249" s="181"/>
      <c r="M249" s="182" t="s">
        <v>1</v>
      </c>
      <c r="N249" s="183" t="s">
        <v>47</v>
      </c>
      <c r="O249" s="56"/>
      <c r="P249" s="171">
        <f t="shared" ref="P249:P280" si="51">O249*H249</f>
        <v>0</v>
      </c>
      <c r="Q249" s="171">
        <v>0</v>
      </c>
      <c r="R249" s="171">
        <f t="shared" ref="R249:R280" si="52">Q249*H249</f>
        <v>0</v>
      </c>
      <c r="S249" s="171">
        <v>0</v>
      </c>
      <c r="T249" s="172">
        <f t="shared" ref="T249:T280" si="53">S249*H249</f>
        <v>0</v>
      </c>
      <c r="AR249" s="13" t="s">
        <v>561</v>
      </c>
      <c r="AT249" s="13" t="s">
        <v>558</v>
      </c>
      <c r="AU249" s="13" t="s">
        <v>76</v>
      </c>
      <c r="AY249" s="13" t="s">
        <v>130</v>
      </c>
      <c r="BE249" s="173">
        <f t="shared" ref="BE249:BE260" si="54">IF(N249="základní",J249,0)</f>
        <v>0</v>
      </c>
      <c r="BF249" s="173">
        <f t="shared" ref="BF249:BF260" si="55">IF(N249="snížená",J249,0)</f>
        <v>0</v>
      </c>
      <c r="BG249" s="173">
        <f t="shared" ref="BG249:BG260" si="56">IF(N249="zákl. přenesená",J249,0)</f>
        <v>0</v>
      </c>
      <c r="BH249" s="173">
        <f t="shared" ref="BH249:BH260" si="57">IF(N249="sníž. přenesená",J249,0)</f>
        <v>0</v>
      </c>
      <c r="BI249" s="173">
        <f t="shared" ref="BI249:BI260" si="58">IF(N249="nulová",J249,0)</f>
        <v>0</v>
      </c>
      <c r="BJ249" s="13" t="s">
        <v>21</v>
      </c>
      <c r="BK249" s="173">
        <f t="shared" ref="BK249:BK260" si="59">ROUND(I249*H249,2)</f>
        <v>0</v>
      </c>
      <c r="BL249" s="13" t="s">
        <v>254</v>
      </c>
      <c r="BM249" s="13" t="s">
        <v>774</v>
      </c>
    </row>
    <row r="250" spans="2:65" s="1" customFormat="1" ht="22.5" customHeight="1">
      <c r="B250" s="30"/>
      <c r="C250" s="174" t="s">
        <v>775</v>
      </c>
      <c r="D250" s="174" t="s">
        <v>558</v>
      </c>
      <c r="E250" s="175" t="s">
        <v>776</v>
      </c>
      <c r="F250" s="176" t="s">
        <v>777</v>
      </c>
      <c r="G250" s="177" t="s">
        <v>159</v>
      </c>
      <c r="H250" s="178">
        <v>9990</v>
      </c>
      <c r="I250" s="179"/>
      <c r="J250" s="180">
        <f t="shared" si="50"/>
        <v>0</v>
      </c>
      <c r="K250" s="176" t="s">
        <v>128</v>
      </c>
      <c r="L250" s="181"/>
      <c r="M250" s="182" t="s">
        <v>1</v>
      </c>
      <c r="N250" s="183" t="s">
        <v>47</v>
      </c>
      <c r="O250" s="56"/>
      <c r="P250" s="171">
        <f t="shared" si="51"/>
        <v>0</v>
      </c>
      <c r="Q250" s="171">
        <v>0</v>
      </c>
      <c r="R250" s="171">
        <f t="shared" si="52"/>
        <v>0</v>
      </c>
      <c r="S250" s="171">
        <v>0</v>
      </c>
      <c r="T250" s="172">
        <f t="shared" si="53"/>
        <v>0</v>
      </c>
      <c r="AR250" s="13" t="s">
        <v>561</v>
      </c>
      <c r="AT250" s="13" t="s">
        <v>558</v>
      </c>
      <c r="AU250" s="13" t="s">
        <v>76</v>
      </c>
      <c r="AY250" s="13" t="s">
        <v>130</v>
      </c>
      <c r="BE250" s="173">
        <f t="shared" si="54"/>
        <v>0</v>
      </c>
      <c r="BF250" s="173">
        <f t="shared" si="55"/>
        <v>0</v>
      </c>
      <c r="BG250" s="173">
        <f t="shared" si="56"/>
        <v>0</v>
      </c>
      <c r="BH250" s="173">
        <f t="shared" si="57"/>
        <v>0</v>
      </c>
      <c r="BI250" s="173">
        <f t="shared" si="58"/>
        <v>0</v>
      </c>
      <c r="BJ250" s="13" t="s">
        <v>21</v>
      </c>
      <c r="BK250" s="173">
        <f t="shared" si="59"/>
        <v>0</v>
      </c>
      <c r="BL250" s="13" t="s">
        <v>254</v>
      </c>
      <c r="BM250" s="13" t="s">
        <v>778</v>
      </c>
    </row>
    <row r="251" spans="2:65" s="1" customFormat="1" ht="22.5" customHeight="1">
      <c r="B251" s="30"/>
      <c r="C251" s="174" t="s">
        <v>779</v>
      </c>
      <c r="D251" s="174" t="s">
        <v>558</v>
      </c>
      <c r="E251" s="175" t="s">
        <v>780</v>
      </c>
      <c r="F251" s="176" t="s">
        <v>781</v>
      </c>
      <c r="G251" s="177" t="s">
        <v>127</v>
      </c>
      <c r="H251" s="178">
        <v>40</v>
      </c>
      <c r="I251" s="179"/>
      <c r="J251" s="180">
        <f t="shared" si="50"/>
        <v>0</v>
      </c>
      <c r="K251" s="176" t="s">
        <v>128</v>
      </c>
      <c r="L251" s="181"/>
      <c r="M251" s="182" t="s">
        <v>1</v>
      </c>
      <c r="N251" s="183" t="s">
        <v>47</v>
      </c>
      <c r="O251" s="56"/>
      <c r="P251" s="171">
        <f t="shared" si="51"/>
        <v>0</v>
      </c>
      <c r="Q251" s="171">
        <v>0</v>
      </c>
      <c r="R251" s="171">
        <f t="shared" si="52"/>
        <v>0</v>
      </c>
      <c r="S251" s="171">
        <v>0</v>
      </c>
      <c r="T251" s="172">
        <f t="shared" si="53"/>
        <v>0</v>
      </c>
      <c r="AR251" s="13" t="s">
        <v>561</v>
      </c>
      <c r="AT251" s="13" t="s">
        <v>558</v>
      </c>
      <c r="AU251" s="13" t="s">
        <v>76</v>
      </c>
      <c r="AY251" s="13" t="s">
        <v>130</v>
      </c>
      <c r="BE251" s="173">
        <f t="shared" si="54"/>
        <v>0</v>
      </c>
      <c r="BF251" s="173">
        <f t="shared" si="55"/>
        <v>0</v>
      </c>
      <c r="BG251" s="173">
        <f t="shared" si="56"/>
        <v>0</v>
      </c>
      <c r="BH251" s="173">
        <f t="shared" si="57"/>
        <v>0</v>
      </c>
      <c r="BI251" s="173">
        <f t="shared" si="58"/>
        <v>0</v>
      </c>
      <c r="BJ251" s="13" t="s">
        <v>21</v>
      </c>
      <c r="BK251" s="173">
        <f t="shared" si="59"/>
        <v>0</v>
      </c>
      <c r="BL251" s="13" t="s">
        <v>254</v>
      </c>
      <c r="BM251" s="13" t="s">
        <v>782</v>
      </c>
    </row>
    <row r="252" spans="2:65" s="1" customFormat="1" ht="22.5" customHeight="1">
      <c r="B252" s="30"/>
      <c r="C252" s="174" t="s">
        <v>783</v>
      </c>
      <c r="D252" s="174" t="s">
        <v>558</v>
      </c>
      <c r="E252" s="175" t="s">
        <v>784</v>
      </c>
      <c r="F252" s="176" t="s">
        <v>785</v>
      </c>
      <c r="G252" s="177" t="s">
        <v>127</v>
      </c>
      <c r="H252" s="178">
        <v>40</v>
      </c>
      <c r="I252" s="179"/>
      <c r="J252" s="180">
        <f t="shared" si="50"/>
        <v>0</v>
      </c>
      <c r="K252" s="176" t="s">
        <v>128</v>
      </c>
      <c r="L252" s="181"/>
      <c r="M252" s="182" t="s">
        <v>1</v>
      </c>
      <c r="N252" s="183" t="s">
        <v>47</v>
      </c>
      <c r="O252" s="56"/>
      <c r="P252" s="171">
        <f t="shared" si="51"/>
        <v>0</v>
      </c>
      <c r="Q252" s="171">
        <v>0</v>
      </c>
      <c r="R252" s="171">
        <f t="shared" si="52"/>
        <v>0</v>
      </c>
      <c r="S252" s="171">
        <v>0</v>
      </c>
      <c r="T252" s="172">
        <f t="shared" si="53"/>
        <v>0</v>
      </c>
      <c r="AR252" s="13" t="s">
        <v>561</v>
      </c>
      <c r="AT252" s="13" t="s">
        <v>558</v>
      </c>
      <c r="AU252" s="13" t="s">
        <v>76</v>
      </c>
      <c r="AY252" s="13" t="s">
        <v>130</v>
      </c>
      <c r="BE252" s="173">
        <f t="shared" si="54"/>
        <v>0</v>
      </c>
      <c r="BF252" s="173">
        <f t="shared" si="55"/>
        <v>0</v>
      </c>
      <c r="BG252" s="173">
        <f t="shared" si="56"/>
        <v>0</v>
      </c>
      <c r="BH252" s="173">
        <f t="shared" si="57"/>
        <v>0</v>
      </c>
      <c r="BI252" s="173">
        <f t="shared" si="58"/>
        <v>0</v>
      </c>
      <c r="BJ252" s="13" t="s">
        <v>21</v>
      </c>
      <c r="BK252" s="173">
        <f t="shared" si="59"/>
        <v>0</v>
      </c>
      <c r="BL252" s="13" t="s">
        <v>254</v>
      </c>
      <c r="BM252" s="13" t="s">
        <v>786</v>
      </c>
    </row>
    <row r="253" spans="2:65" s="1" customFormat="1" ht="22.5" customHeight="1">
      <c r="B253" s="30"/>
      <c r="C253" s="174" t="s">
        <v>787</v>
      </c>
      <c r="D253" s="174" t="s">
        <v>558</v>
      </c>
      <c r="E253" s="175" t="s">
        <v>788</v>
      </c>
      <c r="F253" s="176" t="s">
        <v>789</v>
      </c>
      <c r="G253" s="177" t="s">
        <v>127</v>
      </c>
      <c r="H253" s="178">
        <v>20</v>
      </c>
      <c r="I253" s="179"/>
      <c r="J253" s="180">
        <f t="shared" si="50"/>
        <v>0</v>
      </c>
      <c r="K253" s="176" t="s">
        <v>128</v>
      </c>
      <c r="L253" s="181"/>
      <c r="M253" s="182" t="s">
        <v>1</v>
      </c>
      <c r="N253" s="183" t="s">
        <v>47</v>
      </c>
      <c r="O253" s="56"/>
      <c r="P253" s="171">
        <f t="shared" si="51"/>
        <v>0</v>
      </c>
      <c r="Q253" s="171">
        <v>0</v>
      </c>
      <c r="R253" s="171">
        <f t="shared" si="52"/>
        <v>0</v>
      </c>
      <c r="S253" s="171">
        <v>0</v>
      </c>
      <c r="T253" s="172">
        <f t="shared" si="53"/>
        <v>0</v>
      </c>
      <c r="AR253" s="13" t="s">
        <v>561</v>
      </c>
      <c r="AT253" s="13" t="s">
        <v>558</v>
      </c>
      <c r="AU253" s="13" t="s">
        <v>76</v>
      </c>
      <c r="AY253" s="13" t="s">
        <v>130</v>
      </c>
      <c r="BE253" s="173">
        <f t="shared" si="54"/>
        <v>0</v>
      </c>
      <c r="BF253" s="173">
        <f t="shared" si="55"/>
        <v>0</v>
      </c>
      <c r="BG253" s="173">
        <f t="shared" si="56"/>
        <v>0</v>
      </c>
      <c r="BH253" s="173">
        <f t="shared" si="57"/>
        <v>0</v>
      </c>
      <c r="BI253" s="173">
        <f t="shared" si="58"/>
        <v>0</v>
      </c>
      <c r="BJ253" s="13" t="s">
        <v>21</v>
      </c>
      <c r="BK253" s="173">
        <f t="shared" si="59"/>
        <v>0</v>
      </c>
      <c r="BL253" s="13" t="s">
        <v>254</v>
      </c>
      <c r="BM253" s="13" t="s">
        <v>790</v>
      </c>
    </row>
    <row r="254" spans="2:65" s="1" customFormat="1" ht="22.5" customHeight="1">
      <c r="B254" s="30"/>
      <c r="C254" s="174" t="s">
        <v>791</v>
      </c>
      <c r="D254" s="174" t="s">
        <v>558</v>
      </c>
      <c r="E254" s="175" t="s">
        <v>792</v>
      </c>
      <c r="F254" s="176" t="s">
        <v>793</v>
      </c>
      <c r="G254" s="177" t="s">
        <v>127</v>
      </c>
      <c r="H254" s="178">
        <v>20</v>
      </c>
      <c r="I254" s="179"/>
      <c r="J254" s="180">
        <f t="shared" si="50"/>
        <v>0</v>
      </c>
      <c r="K254" s="176" t="s">
        <v>128</v>
      </c>
      <c r="L254" s="181"/>
      <c r="M254" s="182" t="s">
        <v>1</v>
      </c>
      <c r="N254" s="183" t="s">
        <v>47</v>
      </c>
      <c r="O254" s="56"/>
      <c r="P254" s="171">
        <f t="shared" si="51"/>
        <v>0</v>
      </c>
      <c r="Q254" s="171">
        <v>0</v>
      </c>
      <c r="R254" s="171">
        <f t="shared" si="52"/>
        <v>0</v>
      </c>
      <c r="S254" s="171">
        <v>0</v>
      </c>
      <c r="T254" s="172">
        <f t="shared" si="53"/>
        <v>0</v>
      </c>
      <c r="AR254" s="13" t="s">
        <v>84</v>
      </c>
      <c r="AT254" s="13" t="s">
        <v>558</v>
      </c>
      <c r="AU254" s="13" t="s">
        <v>76</v>
      </c>
      <c r="AY254" s="13" t="s">
        <v>130</v>
      </c>
      <c r="BE254" s="173">
        <f t="shared" si="54"/>
        <v>0</v>
      </c>
      <c r="BF254" s="173">
        <f t="shared" si="55"/>
        <v>0</v>
      </c>
      <c r="BG254" s="173">
        <f t="shared" si="56"/>
        <v>0</v>
      </c>
      <c r="BH254" s="173">
        <f t="shared" si="57"/>
        <v>0</v>
      </c>
      <c r="BI254" s="173">
        <f t="shared" si="58"/>
        <v>0</v>
      </c>
      <c r="BJ254" s="13" t="s">
        <v>21</v>
      </c>
      <c r="BK254" s="173">
        <f t="shared" si="59"/>
        <v>0</v>
      </c>
      <c r="BL254" s="13" t="s">
        <v>21</v>
      </c>
      <c r="BM254" s="13" t="s">
        <v>794</v>
      </c>
    </row>
    <row r="255" spans="2:65" s="1" customFormat="1" ht="22.5" customHeight="1">
      <c r="B255" s="30"/>
      <c r="C255" s="174" t="s">
        <v>795</v>
      </c>
      <c r="D255" s="174" t="s">
        <v>558</v>
      </c>
      <c r="E255" s="175" t="s">
        <v>796</v>
      </c>
      <c r="F255" s="176" t="s">
        <v>797</v>
      </c>
      <c r="G255" s="177" t="s">
        <v>127</v>
      </c>
      <c r="H255" s="178">
        <v>10</v>
      </c>
      <c r="I255" s="179"/>
      <c r="J255" s="180">
        <f t="shared" si="50"/>
        <v>0</v>
      </c>
      <c r="K255" s="176" t="s">
        <v>128</v>
      </c>
      <c r="L255" s="181"/>
      <c r="M255" s="182" t="s">
        <v>1</v>
      </c>
      <c r="N255" s="183" t="s">
        <v>47</v>
      </c>
      <c r="O255" s="56"/>
      <c r="P255" s="171">
        <f t="shared" si="51"/>
        <v>0</v>
      </c>
      <c r="Q255" s="171">
        <v>0</v>
      </c>
      <c r="R255" s="171">
        <f t="shared" si="52"/>
        <v>0</v>
      </c>
      <c r="S255" s="171">
        <v>0</v>
      </c>
      <c r="T255" s="172">
        <f t="shared" si="53"/>
        <v>0</v>
      </c>
      <c r="AR255" s="13" t="s">
        <v>84</v>
      </c>
      <c r="AT255" s="13" t="s">
        <v>558</v>
      </c>
      <c r="AU255" s="13" t="s">
        <v>76</v>
      </c>
      <c r="AY255" s="13" t="s">
        <v>130</v>
      </c>
      <c r="BE255" s="173">
        <f t="shared" si="54"/>
        <v>0</v>
      </c>
      <c r="BF255" s="173">
        <f t="shared" si="55"/>
        <v>0</v>
      </c>
      <c r="BG255" s="173">
        <f t="shared" si="56"/>
        <v>0</v>
      </c>
      <c r="BH255" s="173">
        <f t="shared" si="57"/>
        <v>0</v>
      </c>
      <c r="BI255" s="173">
        <f t="shared" si="58"/>
        <v>0</v>
      </c>
      <c r="BJ255" s="13" t="s">
        <v>21</v>
      </c>
      <c r="BK255" s="173">
        <f t="shared" si="59"/>
        <v>0</v>
      </c>
      <c r="BL255" s="13" t="s">
        <v>21</v>
      </c>
      <c r="BM255" s="13" t="s">
        <v>798</v>
      </c>
    </row>
    <row r="256" spans="2:65" s="1" customFormat="1" ht="22.5" customHeight="1">
      <c r="B256" s="30"/>
      <c r="C256" s="174" t="s">
        <v>799</v>
      </c>
      <c r="D256" s="174" t="s">
        <v>558</v>
      </c>
      <c r="E256" s="175" t="s">
        <v>800</v>
      </c>
      <c r="F256" s="176" t="s">
        <v>801</v>
      </c>
      <c r="G256" s="177" t="s">
        <v>127</v>
      </c>
      <c r="H256" s="178">
        <v>192</v>
      </c>
      <c r="I256" s="179"/>
      <c r="J256" s="180">
        <f t="shared" si="50"/>
        <v>0</v>
      </c>
      <c r="K256" s="176" t="s">
        <v>128</v>
      </c>
      <c r="L256" s="181"/>
      <c r="M256" s="182" t="s">
        <v>1</v>
      </c>
      <c r="N256" s="183" t="s">
        <v>47</v>
      </c>
      <c r="O256" s="56"/>
      <c r="P256" s="171">
        <f t="shared" si="51"/>
        <v>0</v>
      </c>
      <c r="Q256" s="171">
        <v>0</v>
      </c>
      <c r="R256" s="171">
        <f t="shared" si="52"/>
        <v>0</v>
      </c>
      <c r="S256" s="171">
        <v>0</v>
      </c>
      <c r="T256" s="172">
        <f t="shared" si="53"/>
        <v>0</v>
      </c>
      <c r="AR256" s="13" t="s">
        <v>84</v>
      </c>
      <c r="AT256" s="13" t="s">
        <v>558</v>
      </c>
      <c r="AU256" s="13" t="s">
        <v>76</v>
      </c>
      <c r="AY256" s="13" t="s">
        <v>130</v>
      </c>
      <c r="BE256" s="173">
        <f t="shared" si="54"/>
        <v>0</v>
      </c>
      <c r="BF256" s="173">
        <f t="shared" si="55"/>
        <v>0</v>
      </c>
      <c r="BG256" s="173">
        <f t="shared" si="56"/>
        <v>0</v>
      </c>
      <c r="BH256" s="173">
        <f t="shared" si="57"/>
        <v>0</v>
      </c>
      <c r="BI256" s="173">
        <f t="shared" si="58"/>
        <v>0</v>
      </c>
      <c r="BJ256" s="13" t="s">
        <v>21</v>
      </c>
      <c r="BK256" s="173">
        <f t="shared" si="59"/>
        <v>0</v>
      </c>
      <c r="BL256" s="13" t="s">
        <v>21</v>
      </c>
      <c r="BM256" s="13" t="s">
        <v>802</v>
      </c>
    </row>
    <row r="257" spans="2:65" s="1" customFormat="1" ht="22.5" customHeight="1">
      <c r="B257" s="30"/>
      <c r="C257" s="174" t="s">
        <v>803</v>
      </c>
      <c r="D257" s="174" t="s">
        <v>558</v>
      </c>
      <c r="E257" s="175" t="s">
        <v>804</v>
      </c>
      <c r="F257" s="176" t="s">
        <v>805</v>
      </c>
      <c r="G257" s="177" t="s">
        <v>127</v>
      </c>
      <c r="H257" s="178">
        <v>384</v>
      </c>
      <c r="I257" s="179"/>
      <c r="J257" s="180">
        <f t="shared" si="50"/>
        <v>0</v>
      </c>
      <c r="K257" s="176" t="s">
        <v>128</v>
      </c>
      <c r="L257" s="181"/>
      <c r="M257" s="182" t="s">
        <v>1</v>
      </c>
      <c r="N257" s="183" t="s">
        <v>47</v>
      </c>
      <c r="O257" s="56"/>
      <c r="P257" s="171">
        <f t="shared" si="51"/>
        <v>0</v>
      </c>
      <c r="Q257" s="171">
        <v>0</v>
      </c>
      <c r="R257" s="171">
        <f t="shared" si="52"/>
        <v>0</v>
      </c>
      <c r="S257" s="171">
        <v>0</v>
      </c>
      <c r="T257" s="172">
        <f t="shared" si="53"/>
        <v>0</v>
      </c>
      <c r="AR257" s="13" t="s">
        <v>84</v>
      </c>
      <c r="AT257" s="13" t="s">
        <v>558</v>
      </c>
      <c r="AU257" s="13" t="s">
        <v>76</v>
      </c>
      <c r="AY257" s="13" t="s">
        <v>130</v>
      </c>
      <c r="BE257" s="173">
        <f t="shared" si="54"/>
        <v>0</v>
      </c>
      <c r="BF257" s="173">
        <f t="shared" si="55"/>
        <v>0</v>
      </c>
      <c r="BG257" s="173">
        <f t="shared" si="56"/>
        <v>0</v>
      </c>
      <c r="BH257" s="173">
        <f t="shared" si="57"/>
        <v>0</v>
      </c>
      <c r="BI257" s="173">
        <f t="shared" si="58"/>
        <v>0</v>
      </c>
      <c r="BJ257" s="13" t="s">
        <v>21</v>
      </c>
      <c r="BK257" s="173">
        <f t="shared" si="59"/>
        <v>0</v>
      </c>
      <c r="BL257" s="13" t="s">
        <v>21</v>
      </c>
      <c r="BM257" s="13" t="s">
        <v>806</v>
      </c>
    </row>
    <row r="258" spans="2:65" s="1" customFormat="1" ht="22.5" customHeight="1">
      <c r="B258" s="30"/>
      <c r="C258" s="162" t="s">
        <v>807</v>
      </c>
      <c r="D258" s="162" t="s">
        <v>124</v>
      </c>
      <c r="E258" s="163" t="s">
        <v>808</v>
      </c>
      <c r="F258" s="164" t="s">
        <v>809</v>
      </c>
      <c r="G258" s="165" t="s">
        <v>127</v>
      </c>
      <c r="H258" s="166">
        <v>8</v>
      </c>
      <c r="I258" s="167"/>
      <c r="J258" s="168">
        <f t="shared" si="50"/>
        <v>0</v>
      </c>
      <c r="K258" s="164" t="s">
        <v>128</v>
      </c>
      <c r="L258" s="34"/>
      <c r="M258" s="169" t="s">
        <v>1</v>
      </c>
      <c r="N258" s="170" t="s">
        <v>47</v>
      </c>
      <c r="O258" s="56"/>
      <c r="P258" s="171">
        <f t="shared" si="51"/>
        <v>0</v>
      </c>
      <c r="Q258" s="171">
        <v>0</v>
      </c>
      <c r="R258" s="171">
        <f t="shared" si="52"/>
        <v>0</v>
      </c>
      <c r="S258" s="171">
        <v>0</v>
      </c>
      <c r="T258" s="172">
        <f t="shared" si="53"/>
        <v>0</v>
      </c>
      <c r="AR258" s="13" t="s">
        <v>129</v>
      </c>
      <c r="AT258" s="13" t="s">
        <v>124</v>
      </c>
      <c r="AU258" s="13" t="s">
        <v>76</v>
      </c>
      <c r="AY258" s="13" t="s">
        <v>130</v>
      </c>
      <c r="BE258" s="173">
        <f t="shared" si="54"/>
        <v>0</v>
      </c>
      <c r="BF258" s="173">
        <f t="shared" si="55"/>
        <v>0</v>
      </c>
      <c r="BG258" s="173">
        <f t="shared" si="56"/>
        <v>0</v>
      </c>
      <c r="BH258" s="173">
        <f t="shared" si="57"/>
        <v>0</v>
      </c>
      <c r="BI258" s="173">
        <f t="shared" si="58"/>
        <v>0</v>
      </c>
      <c r="BJ258" s="13" t="s">
        <v>21</v>
      </c>
      <c r="BK258" s="173">
        <f t="shared" si="59"/>
        <v>0</v>
      </c>
      <c r="BL258" s="13" t="s">
        <v>129</v>
      </c>
      <c r="BM258" s="13" t="s">
        <v>810</v>
      </c>
    </row>
    <row r="259" spans="2:65" s="1" customFormat="1" ht="56.25" customHeight="1">
      <c r="B259" s="30"/>
      <c r="C259" s="162" t="s">
        <v>811</v>
      </c>
      <c r="D259" s="162" t="s">
        <v>124</v>
      </c>
      <c r="E259" s="163" t="s">
        <v>812</v>
      </c>
      <c r="F259" s="164" t="s">
        <v>813</v>
      </c>
      <c r="G259" s="165" t="s">
        <v>127</v>
      </c>
      <c r="H259" s="166">
        <v>8</v>
      </c>
      <c r="I259" s="167"/>
      <c r="J259" s="168">
        <f t="shared" si="50"/>
        <v>0</v>
      </c>
      <c r="K259" s="164" t="s">
        <v>128</v>
      </c>
      <c r="L259" s="34"/>
      <c r="M259" s="169" t="s">
        <v>1</v>
      </c>
      <c r="N259" s="170" t="s">
        <v>47</v>
      </c>
      <c r="O259" s="56"/>
      <c r="P259" s="171">
        <f t="shared" si="51"/>
        <v>0</v>
      </c>
      <c r="Q259" s="171">
        <v>0</v>
      </c>
      <c r="R259" s="171">
        <f t="shared" si="52"/>
        <v>0</v>
      </c>
      <c r="S259" s="171">
        <v>0</v>
      </c>
      <c r="T259" s="172">
        <f t="shared" si="53"/>
        <v>0</v>
      </c>
      <c r="AR259" s="13" t="s">
        <v>129</v>
      </c>
      <c r="AT259" s="13" t="s">
        <v>124</v>
      </c>
      <c r="AU259" s="13" t="s">
        <v>76</v>
      </c>
      <c r="AY259" s="13" t="s">
        <v>130</v>
      </c>
      <c r="BE259" s="173">
        <f t="shared" si="54"/>
        <v>0</v>
      </c>
      <c r="BF259" s="173">
        <f t="shared" si="55"/>
        <v>0</v>
      </c>
      <c r="BG259" s="173">
        <f t="shared" si="56"/>
        <v>0</v>
      </c>
      <c r="BH259" s="173">
        <f t="shared" si="57"/>
        <v>0</v>
      </c>
      <c r="BI259" s="173">
        <f t="shared" si="58"/>
        <v>0</v>
      </c>
      <c r="BJ259" s="13" t="s">
        <v>21</v>
      </c>
      <c r="BK259" s="173">
        <f t="shared" si="59"/>
        <v>0</v>
      </c>
      <c r="BL259" s="13" t="s">
        <v>129</v>
      </c>
      <c r="BM259" s="13" t="s">
        <v>814</v>
      </c>
    </row>
    <row r="260" spans="2:65" s="1" customFormat="1" ht="22.5" customHeight="1">
      <c r="B260" s="30"/>
      <c r="C260" s="162" t="s">
        <v>815</v>
      </c>
      <c r="D260" s="162" t="s">
        <v>124</v>
      </c>
      <c r="E260" s="163" t="s">
        <v>816</v>
      </c>
      <c r="F260" s="164" t="s">
        <v>817</v>
      </c>
      <c r="G260" s="165" t="s">
        <v>127</v>
      </c>
      <c r="H260" s="166">
        <v>10</v>
      </c>
      <c r="I260" s="167"/>
      <c r="J260" s="168">
        <f t="shared" si="50"/>
        <v>0</v>
      </c>
      <c r="K260" s="164" t="s">
        <v>128</v>
      </c>
      <c r="L260" s="34"/>
      <c r="M260" s="169" t="s">
        <v>1</v>
      </c>
      <c r="N260" s="170" t="s">
        <v>47</v>
      </c>
      <c r="O260" s="56"/>
      <c r="P260" s="171">
        <f t="shared" si="51"/>
        <v>0</v>
      </c>
      <c r="Q260" s="171">
        <v>0</v>
      </c>
      <c r="R260" s="171">
        <f t="shared" si="52"/>
        <v>0</v>
      </c>
      <c r="S260" s="171">
        <v>0</v>
      </c>
      <c r="T260" s="172">
        <f t="shared" si="53"/>
        <v>0</v>
      </c>
      <c r="AR260" s="13" t="s">
        <v>129</v>
      </c>
      <c r="AT260" s="13" t="s">
        <v>124</v>
      </c>
      <c r="AU260" s="13" t="s">
        <v>76</v>
      </c>
      <c r="AY260" s="13" t="s">
        <v>130</v>
      </c>
      <c r="BE260" s="173">
        <f t="shared" si="54"/>
        <v>0</v>
      </c>
      <c r="BF260" s="173">
        <f t="shared" si="55"/>
        <v>0</v>
      </c>
      <c r="BG260" s="173">
        <f t="shared" si="56"/>
        <v>0</v>
      </c>
      <c r="BH260" s="173">
        <f t="shared" si="57"/>
        <v>0</v>
      </c>
      <c r="BI260" s="173">
        <f t="shared" si="58"/>
        <v>0</v>
      </c>
      <c r="BJ260" s="13" t="s">
        <v>21</v>
      </c>
      <c r="BK260" s="173">
        <f t="shared" si="59"/>
        <v>0</v>
      </c>
      <c r="BL260" s="13" t="s">
        <v>129</v>
      </c>
      <c r="BM260" s="13" t="s">
        <v>818</v>
      </c>
    </row>
    <row r="261" spans="2:65" s="11" customFormat="1" ht="25.9" customHeight="1">
      <c r="B261" s="184"/>
      <c r="C261" s="185"/>
      <c r="D261" s="186" t="s">
        <v>75</v>
      </c>
      <c r="E261" s="187" t="s">
        <v>819</v>
      </c>
      <c r="F261" s="187" t="s">
        <v>820</v>
      </c>
      <c r="G261" s="185"/>
      <c r="H261" s="185"/>
      <c r="I261" s="188"/>
      <c r="J261" s="189">
        <f>BK261</f>
        <v>0</v>
      </c>
      <c r="K261" s="185"/>
      <c r="L261" s="190"/>
      <c r="M261" s="191"/>
      <c r="N261" s="192"/>
      <c r="O261" s="192"/>
      <c r="P261" s="193">
        <f>P262</f>
        <v>0</v>
      </c>
      <c r="Q261" s="192"/>
      <c r="R261" s="193">
        <f>R262</f>
        <v>0</v>
      </c>
      <c r="S261" s="192"/>
      <c r="T261" s="194">
        <f>T262</f>
        <v>0</v>
      </c>
      <c r="AR261" s="195" t="s">
        <v>21</v>
      </c>
      <c r="AT261" s="196" t="s">
        <v>75</v>
      </c>
      <c r="AU261" s="196" t="s">
        <v>76</v>
      </c>
      <c r="AY261" s="195" t="s">
        <v>130</v>
      </c>
      <c r="BK261" s="197">
        <f>BK262</f>
        <v>0</v>
      </c>
    </row>
    <row r="262" spans="2:65" s="11" customFormat="1" ht="22.9" customHeight="1">
      <c r="B262" s="184"/>
      <c r="C262" s="185"/>
      <c r="D262" s="186" t="s">
        <v>75</v>
      </c>
      <c r="E262" s="198" t="s">
        <v>21</v>
      </c>
      <c r="F262" s="198" t="s">
        <v>821</v>
      </c>
      <c r="G262" s="185"/>
      <c r="H262" s="185"/>
      <c r="I262" s="188"/>
      <c r="J262" s="199">
        <f>BK262</f>
        <v>0</v>
      </c>
      <c r="K262" s="185"/>
      <c r="L262" s="190"/>
      <c r="M262" s="191"/>
      <c r="N262" s="192"/>
      <c r="O262" s="192"/>
      <c r="P262" s="193">
        <f>SUM(P263:P274)</f>
        <v>0</v>
      </c>
      <c r="Q262" s="192"/>
      <c r="R262" s="193">
        <f>SUM(R263:R274)</f>
        <v>0</v>
      </c>
      <c r="S262" s="192"/>
      <c r="T262" s="194">
        <f>SUM(T263:T274)</f>
        <v>0</v>
      </c>
      <c r="AR262" s="195" t="s">
        <v>21</v>
      </c>
      <c r="AT262" s="196" t="s">
        <v>75</v>
      </c>
      <c r="AU262" s="196" t="s">
        <v>21</v>
      </c>
      <c r="AY262" s="195" t="s">
        <v>130</v>
      </c>
      <c r="BK262" s="197">
        <f>SUM(BK263:BK274)</f>
        <v>0</v>
      </c>
    </row>
    <row r="263" spans="2:65" s="1" customFormat="1" ht="22.5" customHeight="1">
      <c r="B263" s="30"/>
      <c r="C263" s="162" t="s">
        <v>822</v>
      </c>
      <c r="D263" s="162" t="s">
        <v>124</v>
      </c>
      <c r="E263" s="163" t="s">
        <v>823</v>
      </c>
      <c r="F263" s="164" t="s">
        <v>824</v>
      </c>
      <c r="G263" s="165" t="s">
        <v>159</v>
      </c>
      <c r="H263" s="166">
        <v>14000</v>
      </c>
      <c r="I263" s="167"/>
      <c r="J263" s="168">
        <f t="shared" ref="J263:J274" si="60">ROUND(I263*H263,2)</f>
        <v>0</v>
      </c>
      <c r="K263" s="164" t="s">
        <v>128</v>
      </c>
      <c r="L263" s="34"/>
      <c r="M263" s="169" t="s">
        <v>1</v>
      </c>
      <c r="N263" s="170" t="s">
        <v>47</v>
      </c>
      <c r="O263" s="56"/>
      <c r="P263" s="171">
        <f t="shared" ref="P263:P274" si="61">O263*H263</f>
        <v>0</v>
      </c>
      <c r="Q263" s="171">
        <v>0</v>
      </c>
      <c r="R263" s="171">
        <f t="shared" ref="R263:R274" si="62">Q263*H263</f>
        <v>0</v>
      </c>
      <c r="S263" s="171">
        <v>0</v>
      </c>
      <c r="T263" s="172">
        <f t="shared" ref="T263:T274" si="63">S263*H263</f>
        <v>0</v>
      </c>
      <c r="AR263" s="13" t="s">
        <v>21</v>
      </c>
      <c r="AT263" s="13" t="s">
        <v>124</v>
      </c>
      <c r="AU263" s="13" t="s">
        <v>84</v>
      </c>
      <c r="AY263" s="13" t="s">
        <v>130</v>
      </c>
      <c r="BE263" s="173">
        <f t="shared" ref="BE263:BE274" si="64">IF(N263="základní",J263,0)</f>
        <v>0</v>
      </c>
      <c r="BF263" s="173">
        <f t="shared" ref="BF263:BF274" si="65">IF(N263="snížená",J263,0)</f>
        <v>0</v>
      </c>
      <c r="BG263" s="173">
        <f t="shared" ref="BG263:BG274" si="66">IF(N263="zákl. přenesená",J263,0)</f>
        <v>0</v>
      </c>
      <c r="BH263" s="173">
        <f t="shared" ref="BH263:BH274" si="67">IF(N263="sníž. přenesená",J263,0)</f>
        <v>0</v>
      </c>
      <c r="BI263" s="173">
        <f t="shared" ref="BI263:BI274" si="68">IF(N263="nulová",J263,0)</f>
        <v>0</v>
      </c>
      <c r="BJ263" s="13" t="s">
        <v>21</v>
      </c>
      <c r="BK263" s="173">
        <f t="shared" ref="BK263:BK274" si="69">ROUND(I263*H263,2)</f>
        <v>0</v>
      </c>
      <c r="BL263" s="13" t="s">
        <v>21</v>
      </c>
      <c r="BM263" s="13" t="s">
        <v>825</v>
      </c>
    </row>
    <row r="264" spans="2:65" s="1" customFormat="1" ht="22.5" customHeight="1">
      <c r="B264" s="30"/>
      <c r="C264" s="162" t="s">
        <v>826</v>
      </c>
      <c r="D264" s="162" t="s">
        <v>124</v>
      </c>
      <c r="E264" s="163" t="s">
        <v>827</v>
      </c>
      <c r="F264" s="164" t="s">
        <v>828</v>
      </c>
      <c r="G264" s="165" t="s">
        <v>159</v>
      </c>
      <c r="H264" s="166">
        <v>14000</v>
      </c>
      <c r="I264" s="167"/>
      <c r="J264" s="168">
        <f t="shared" si="60"/>
        <v>0</v>
      </c>
      <c r="K264" s="164" t="s">
        <v>128</v>
      </c>
      <c r="L264" s="34"/>
      <c r="M264" s="169" t="s">
        <v>1</v>
      </c>
      <c r="N264" s="170" t="s">
        <v>47</v>
      </c>
      <c r="O264" s="56"/>
      <c r="P264" s="171">
        <f t="shared" si="61"/>
        <v>0</v>
      </c>
      <c r="Q264" s="171">
        <v>0</v>
      </c>
      <c r="R264" s="171">
        <f t="shared" si="62"/>
        <v>0</v>
      </c>
      <c r="S264" s="171">
        <v>0</v>
      </c>
      <c r="T264" s="172">
        <f t="shared" si="63"/>
        <v>0</v>
      </c>
      <c r="AR264" s="13" t="s">
        <v>21</v>
      </c>
      <c r="AT264" s="13" t="s">
        <v>124</v>
      </c>
      <c r="AU264" s="13" t="s">
        <v>84</v>
      </c>
      <c r="AY264" s="13" t="s">
        <v>130</v>
      </c>
      <c r="BE264" s="173">
        <f t="shared" si="64"/>
        <v>0</v>
      </c>
      <c r="BF264" s="173">
        <f t="shared" si="65"/>
        <v>0</v>
      </c>
      <c r="BG264" s="173">
        <f t="shared" si="66"/>
        <v>0</v>
      </c>
      <c r="BH264" s="173">
        <f t="shared" si="67"/>
        <v>0</v>
      </c>
      <c r="BI264" s="173">
        <f t="shared" si="68"/>
        <v>0</v>
      </c>
      <c r="BJ264" s="13" t="s">
        <v>21</v>
      </c>
      <c r="BK264" s="173">
        <f t="shared" si="69"/>
        <v>0</v>
      </c>
      <c r="BL264" s="13" t="s">
        <v>21</v>
      </c>
      <c r="BM264" s="13" t="s">
        <v>829</v>
      </c>
    </row>
    <row r="265" spans="2:65" s="1" customFormat="1" ht="22.5" customHeight="1">
      <c r="B265" s="30"/>
      <c r="C265" s="162" t="s">
        <v>830</v>
      </c>
      <c r="D265" s="162" t="s">
        <v>124</v>
      </c>
      <c r="E265" s="163" t="s">
        <v>831</v>
      </c>
      <c r="F265" s="164" t="s">
        <v>832</v>
      </c>
      <c r="G265" s="165" t="s">
        <v>159</v>
      </c>
      <c r="H265" s="166">
        <v>14000</v>
      </c>
      <c r="I265" s="167"/>
      <c r="J265" s="168">
        <f t="shared" si="60"/>
        <v>0</v>
      </c>
      <c r="K265" s="164" t="s">
        <v>128</v>
      </c>
      <c r="L265" s="34"/>
      <c r="M265" s="169" t="s">
        <v>1</v>
      </c>
      <c r="N265" s="170" t="s">
        <v>47</v>
      </c>
      <c r="O265" s="56"/>
      <c r="P265" s="171">
        <f t="shared" si="61"/>
        <v>0</v>
      </c>
      <c r="Q265" s="171">
        <v>0</v>
      </c>
      <c r="R265" s="171">
        <f t="shared" si="62"/>
        <v>0</v>
      </c>
      <c r="S265" s="171">
        <v>0</v>
      </c>
      <c r="T265" s="172">
        <f t="shared" si="63"/>
        <v>0</v>
      </c>
      <c r="AR265" s="13" t="s">
        <v>21</v>
      </c>
      <c r="AT265" s="13" t="s">
        <v>124</v>
      </c>
      <c r="AU265" s="13" t="s">
        <v>84</v>
      </c>
      <c r="AY265" s="13" t="s">
        <v>130</v>
      </c>
      <c r="BE265" s="173">
        <f t="shared" si="64"/>
        <v>0</v>
      </c>
      <c r="BF265" s="173">
        <f t="shared" si="65"/>
        <v>0</v>
      </c>
      <c r="BG265" s="173">
        <f t="shared" si="66"/>
        <v>0</v>
      </c>
      <c r="BH265" s="173">
        <f t="shared" si="67"/>
        <v>0</v>
      </c>
      <c r="BI265" s="173">
        <f t="shared" si="68"/>
        <v>0</v>
      </c>
      <c r="BJ265" s="13" t="s">
        <v>21</v>
      </c>
      <c r="BK265" s="173">
        <f t="shared" si="69"/>
        <v>0</v>
      </c>
      <c r="BL265" s="13" t="s">
        <v>21</v>
      </c>
      <c r="BM265" s="13" t="s">
        <v>833</v>
      </c>
    </row>
    <row r="266" spans="2:65" s="1" customFormat="1" ht="22.5" customHeight="1">
      <c r="B266" s="30"/>
      <c r="C266" s="162" t="s">
        <v>834</v>
      </c>
      <c r="D266" s="162" t="s">
        <v>124</v>
      </c>
      <c r="E266" s="163" t="s">
        <v>835</v>
      </c>
      <c r="F266" s="164" t="s">
        <v>836</v>
      </c>
      <c r="G266" s="165" t="s">
        <v>159</v>
      </c>
      <c r="H266" s="166">
        <v>14000</v>
      </c>
      <c r="I266" s="167"/>
      <c r="J266" s="168">
        <f t="shared" si="60"/>
        <v>0</v>
      </c>
      <c r="K266" s="164" t="s">
        <v>128</v>
      </c>
      <c r="L266" s="34"/>
      <c r="M266" s="169" t="s">
        <v>1</v>
      </c>
      <c r="N266" s="170" t="s">
        <v>47</v>
      </c>
      <c r="O266" s="56"/>
      <c r="P266" s="171">
        <f t="shared" si="61"/>
        <v>0</v>
      </c>
      <c r="Q266" s="171">
        <v>0</v>
      </c>
      <c r="R266" s="171">
        <f t="shared" si="62"/>
        <v>0</v>
      </c>
      <c r="S266" s="171">
        <v>0</v>
      </c>
      <c r="T266" s="172">
        <f t="shared" si="63"/>
        <v>0</v>
      </c>
      <c r="AR266" s="13" t="s">
        <v>21</v>
      </c>
      <c r="AT266" s="13" t="s">
        <v>124</v>
      </c>
      <c r="AU266" s="13" t="s">
        <v>84</v>
      </c>
      <c r="AY266" s="13" t="s">
        <v>130</v>
      </c>
      <c r="BE266" s="173">
        <f t="shared" si="64"/>
        <v>0</v>
      </c>
      <c r="BF266" s="173">
        <f t="shared" si="65"/>
        <v>0</v>
      </c>
      <c r="BG266" s="173">
        <f t="shared" si="66"/>
        <v>0</v>
      </c>
      <c r="BH266" s="173">
        <f t="shared" si="67"/>
        <v>0</v>
      </c>
      <c r="BI266" s="173">
        <f t="shared" si="68"/>
        <v>0</v>
      </c>
      <c r="BJ266" s="13" t="s">
        <v>21</v>
      </c>
      <c r="BK266" s="173">
        <f t="shared" si="69"/>
        <v>0</v>
      </c>
      <c r="BL266" s="13" t="s">
        <v>21</v>
      </c>
      <c r="BM266" s="13" t="s">
        <v>837</v>
      </c>
    </row>
    <row r="267" spans="2:65" s="1" customFormat="1" ht="22.5" customHeight="1">
      <c r="B267" s="30"/>
      <c r="C267" s="162" t="s">
        <v>838</v>
      </c>
      <c r="D267" s="162" t="s">
        <v>124</v>
      </c>
      <c r="E267" s="163" t="s">
        <v>839</v>
      </c>
      <c r="F267" s="164" t="s">
        <v>840</v>
      </c>
      <c r="G267" s="165" t="s">
        <v>159</v>
      </c>
      <c r="H267" s="166">
        <v>14000</v>
      </c>
      <c r="I267" s="167"/>
      <c r="J267" s="168">
        <f t="shared" si="60"/>
        <v>0</v>
      </c>
      <c r="K267" s="164" t="s">
        <v>128</v>
      </c>
      <c r="L267" s="34"/>
      <c r="M267" s="169" t="s">
        <v>1</v>
      </c>
      <c r="N267" s="170" t="s">
        <v>47</v>
      </c>
      <c r="O267" s="56"/>
      <c r="P267" s="171">
        <f t="shared" si="61"/>
        <v>0</v>
      </c>
      <c r="Q267" s="171">
        <v>0</v>
      </c>
      <c r="R267" s="171">
        <f t="shared" si="62"/>
        <v>0</v>
      </c>
      <c r="S267" s="171">
        <v>0</v>
      </c>
      <c r="T267" s="172">
        <f t="shared" si="63"/>
        <v>0</v>
      </c>
      <c r="AR267" s="13" t="s">
        <v>21</v>
      </c>
      <c r="AT267" s="13" t="s">
        <v>124</v>
      </c>
      <c r="AU267" s="13" t="s">
        <v>84</v>
      </c>
      <c r="AY267" s="13" t="s">
        <v>130</v>
      </c>
      <c r="BE267" s="173">
        <f t="shared" si="64"/>
        <v>0</v>
      </c>
      <c r="BF267" s="173">
        <f t="shared" si="65"/>
        <v>0</v>
      </c>
      <c r="BG267" s="173">
        <f t="shared" si="66"/>
        <v>0</v>
      </c>
      <c r="BH267" s="173">
        <f t="shared" si="67"/>
        <v>0</v>
      </c>
      <c r="BI267" s="173">
        <f t="shared" si="68"/>
        <v>0</v>
      </c>
      <c r="BJ267" s="13" t="s">
        <v>21</v>
      </c>
      <c r="BK267" s="173">
        <f t="shared" si="69"/>
        <v>0</v>
      </c>
      <c r="BL267" s="13" t="s">
        <v>21</v>
      </c>
      <c r="BM267" s="13" t="s">
        <v>841</v>
      </c>
    </row>
    <row r="268" spans="2:65" s="1" customFormat="1" ht="22.5" customHeight="1">
      <c r="B268" s="30"/>
      <c r="C268" s="162" t="s">
        <v>842</v>
      </c>
      <c r="D268" s="162" t="s">
        <v>124</v>
      </c>
      <c r="E268" s="163" t="s">
        <v>843</v>
      </c>
      <c r="F268" s="164" t="s">
        <v>844</v>
      </c>
      <c r="G268" s="165" t="s">
        <v>159</v>
      </c>
      <c r="H268" s="166">
        <v>14000</v>
      </c>
      <c r="I268" s="167"/>
      <c r="J268" s="168">
        <f t="shared" si="60"/>
        <v>0</v>
      </c>
      <c r="K268" s="164" t="s">
        <v>128</v>
      </c>
      <c r="L268" s="34"/>
      <c r="M268" s="169" t="s">
        <v>1</v>
      </c>
      <c r="N268" s="170" t="s">
        <v>47</v>
      </c>
      <c r="O268" s="56"/>
      <c r="P268" s="171">
        <f t="shared" si="61"/>
        <v>0</v>
      </c>
      <c r="Q268" s="171">
        <v>0</v>
      </c>
      <c r="R268" s="171">
        <f t="shared" si="62"/>
        <v>0</v>
      </c>
      <c r="S268" s="171">
        <v>0</v>
      </c>
      <c r="T268" s="172">
        <f t="shared" si="63"/>
        <v>0</v>
      </c>
      <c r="AR268" s="13" t="s">
        <v>21</v>
      </c>
      <c r="AT268" s="13" t="s">
        <v>124</v>
      </c>
      <c r="AU268" s="13" t="s">
        <v>84</v>
      </c>
      <c r="AY268" s="13" t="s">
        <v>130</v>
      </c>
      <c r="BE268" s="173">
        <f t="shared" si="64"/>
        <v>0</v>
      </c>
      <c r="BF268" s="173">
        <f t="shared" si="65"/>
        <v>0</v>
      </c>
      <c r="BG268" s="173">
        <f t="shared" si="66"/>
        <v>0</v>
      </c>
      <c r="BH268" s="173">
        <f t="shared" si="67"/>
        <v>0</v>
      </c>
      <c r="BI268" s="173">
        <f t="shared" si="68"/>
        <v>0</v>
      </c>
      <c r="BJ268" s="13" t="s">
        <v>21</v>
      </c>
      <c r="BK268" s="173">
        <f t="shared" si="69"/>
        <v>0</v>
      </c>
      <c r="BL268" s="13" t="s">
        <v>21</v>
      </c>
      <c r="BM268" s="13" t="s">
        <v>845</v>
      </c>
    </row>
    <row r="269" spans="2:65" s="1" customFormat="1" ht="22.5" customHeight="1">
      <c r="B269" s="30"/>
      <c r="C269" s="162" t="s">
        <v>846</v>
      </c>
      <c r="D269" s="162" t="s">
        <v>124</v>
      </c>
      <c r="E269" s="163" t="s">
        <v>847</v>
      </c>
      <c r="F269" s="164" t="s">
        <v>848</v>
      </c>
      <c r="G269" s="165" t="s">
        <v>159</v>
      </c>
      <c r="H269" s="166">
        <v>1000</v>
      </c>
      <c r="I269" s="167"/>
      <c r="J269" s="168">
        <f t="shared" si="60"/>
        <v>0</v>
      </c>
      <c r="K269" s="164" t="s">
        <v>128</v>
      </c>
      <c r="L269" s="34"/>
      <c r="M269" s="169" t="s">
        <v>1</v>
      </c>
      <c r="N269" s="170" t="s">
        <v>47</v>
      </c>
      <c r="O269" s="56"/>
      <c r="P269" s="171">
        <f t="shared" si="61"/>
        <v>0</v>
      </c>
      <c r="Q269" s="171">
        <v>0</v>
      </c>
      <c r="R269" s="171">
        <f t="shared" si="62"/>
        <v>0</v>
      </c>
      <c r="S269" s="171">
        <v>0</v>
      </c>
      <c r="T269" s="172">
        <f t="shared" si="63"/>
        <v>0</v>
      </c>
      <c r="AR269" s="13" t="s">
        <v>21</v>
      </c>
      <c r="AT269" s="13" t="s">
        <v>124</v>
      </c>
      <c r="AU269" s="13" t="s">
        <v>84</v>
      </c>
      <c r="AY269" s="13" t="s">
        <v>130</v>
      </c>
      <c r="BE269" s="173">
        <f t="shared" si="64"/>
        <v>0</v>
      </c>
      <c r="BF269" s="173">
        <f t="shared" si="65"/>
        <v>0</v>
      </c>
      <c r="BG269" s="173">
        <f t="shared" si="66"/>
        <v>0</v>
      </c>
      <c r="BH269" s="173">
        <f t="shared" si="67"/>
        <v>0</v>
      </c>
      <c r="BI269" s="173">
        <f t="shared" si="68"/>
        <v>0</v>
      </c>
      <c r="BJ269" s="13" t="s">
        <v>21</v>
      </c>
      <c r="BK269" s="173">
        <f t="shared" si="69"/>
        <v>0</v>
      </c>
      <c r="BL269" s="13" t="s">
        <v>21</v>
      </c>
      <c r="BM269" s="13" t="s">
        <v>849</v>
      </c>
    </row>
    <row r="270" spans="2:65" s="1" customFormat="1" ht="22.5" customHeight="1">
      <c r="B270" s="30"/>
      <c r="C270" s="162" t="s">
        <v>850</v>
      </c>
      <c r="D270" s="162" t="s">
        <v>124</v>
      </c>
      <c r="E270" s="163" t="s">
        <v>851</v>
      </c>
      <c r="F270" s="164" t="s">
        <v>852</v>
      </c>
      <c r="G270" s="165" t="s">
        <v>159</v>
      </c>
      <c r="H270" s="166">
        <v>1000</v>
      </c>
      <c r="I270" s="167"/>
      <c r="J270" s="168">
        <f t="shared" si="60"/>
        <v>0</v>
      </c>
      <c r="K270" s="164" t="s">
        <v>128</v>
      </c>
      <c r="L270" s="34"/>
      <c r="M270" s="169" t="s">
        <v>1</v>
      </c>
      <c r="N270" s="170" t="s">
        <v>47</v>
      </c>
      <c r="O270" s="56"/>
      <c r="P270" s="171">
        <f t="shared" si="61"/>
        <v>0</v>
      </c>
      <c r="Q270" s="171">
        <v>0</v>
      </c>
      <c r="R270" s="171">
        <f t="shared" si="62"/>
        <v>0</v>
      </c>
      <c r="S270" s="171">
        <v>0</v>
      </c>
      <c r="T270" s="172">
        <f t="shared" si="63"/>
        <v>0</v>
      </c>
      <c r="AR270" s="13" t="s">
        <v>21</v>
      </c>
      <c r="AT270" s="13" t="s">
        <v>124</v>
      </c>
      <c r="AU270" s="13" t="s">
        <v>84</v>
      </c>
      <c r="AY270" s="13" t="s">
        <v>130</v>
      </c>
      <c r="BE270" s="173">
        <f t="shared" si="64"/>
        <v>0</v>
      </c>
      <c r="BF270" s="173">
        <f t="shared" si="65"/>
        <v>0</v>
      </c>
      <c r="BG270" s="173">
        <f t="shared" si="66"/>
        <v>0</v>
      </c>
      <c r="BH270" s="173">
        <f t="shared" si="67"/>
        <v>0</v>
      </c>
      <c r="BI270" s="173">
        <f t="shared" si="68"/>
        <v>0</v>
      </c>
      <c r="BJ270" s="13" t="s">
        <v>21</v>
      </c>
      <c r="BK270" s="173">
        <f t="shared" si="69"/>
        <v>0</v>
      </c>
      <c r="BL270" s="13" t="s">
        <v>21</v>
      </c>
      <c r="BM270" s="13" t="s">
        <v>853</v>
      </c>
    </row>
    <row r="271" spans="2:65" s="1" customFormat="1" ht="22.5" customHeight="1">
      <c r="B271" s="30"/>
      <c r="C271" s="162" t="s">
        <v>854</v>
      </c>
      <c r="D271" s="162" t="s">
        <v>124</v>
      </c>
      <c r="E271" s="163" t="s">
        <v>855</v>
      </c>
      <c r="F271" s="164" t="s">
        <v>856</v>
      </c>
      <c r="G271" s="165" t="s">
        <v>159</v>
      </c>
      <c r="H271" s="166">
        <v>1000</v>
      </c>
      <c r="I271" s="167"/>
      <c r="J271" s="168">
        <f t="shared" si="60"/>
        <v>0</v>
      </c>
      <c r="K271" s="164" t="s">
        <v>128</v>
      </c>
      <c r="L271" s="34"/>
      <c r="M271" s="169" t="s">
        <v>1</v>
      </c>
      <c r="N271" s="170" t="s">
        <v>47</v>
      </c>
      <c r="O271" s="56"/>
      <c r="P271" s="171">
        <f t="shared" si="61"/>
        <v>0</v>
      </c>
      <c r="Q271" s="171">
        <v>0</v>
      </c>
      <c r="R271" s="171">
        <f t="shared" si="62"/>
        <v>0</v>
      </c>
      <c r="S271" s="171">
        <v>0</v>
      </c>
      <c r="T271" s="172">
        <f t="shared" si="63"/>
        <v>0</v>
      </c>
      <c r="AR271" s="13" t="s">
        <v>21</v>
      </c>
      <c r="AT271" s="13" t="s">
        <v>124</v>
      </c>
      <c r="AU271" s="13" t="s">
        <v>84</v>
      </c>
      <c r="AY271" s="13" t="s">
        <v>130</v>
      </c>
      <c r="BE271" s="173">
        <f t="shared" si="64"/>
        <v>0</v>
      </c>
      <c r="BF271" s="173">
        <f t="shared" si="65"/>
        <v>0</v>
      </c>
      <c r="BG271" s="173">
        <f t="shared" si="66"/>
        <v>0</v>
      </c>
      <c r="BH271" s="173">
        <f t="shared" si="67"/>
        <v>0</v>
      </c>
      <c r="BI271" s="173">
        <f t="shared" si="68"/>
        <v>0</v>
      </c>
      <c r="BJ271" s="13" t="s">
        <v>21</v>
      </c>
      <c r="BK271" s="173">
        <f t="shared" si="69"/>
        <v>0</v>
      </c>
      <c r="BL271" s="13" t="s">
        <v>21</v>
      </c>
      <c r="BM271" s="13" t="s">
        <v>857</v>
      </c>
    </row>
    <row r="272" spans="2:65" s="1" customFormat="1" ht="22.5" customHeight="1">
      <c r="B272" s="30"/>
      <c r="C272" s="162" t="s">
        <v>858</v>
      </c>
      <c r="D272" s="162" t="s">
        <v>124</v>
      </c>
      <c r="E272" s="163" t="s">
        <v>859</v>
      </c>
      <c r="F272" s="164" t="s">
        <v>860</v>
      </c>
      <c r="G272" s="165" t="s">
        <v>159</v>
      </c>
      <c r="H272" s="166">
        <v>1000</v>
      </c>
      <c r="I272" s="167"/>
      <c r="J272" s="168">
        <f t="shared" si="60"/>
        <v>0</v>
      </c>
      <c r="K272" s="164" t="s">
        <v>128</v>
      </c>
      <c r="L272" s="34"/>
      <c r="M272" s="169" t="s">
        <v>1</v>
      </c>
      <c r="N272" s="170" t="s">
        <v>47</v>
      </c>
      <c r="O272" s="56"/>
      <c r="P272" s="171">
        <f t="shared" si="61"/>
        <v>0</v>
      </c>
      <c r="Q272" s="171">
        <v>0</v>
      </c>
      <c r="R272" s="171">
        <f t="shared" si="62"/>
        <v>0</v>
      </c>
      <c r="S272" s="171">
        <v>0</v>
      </c>
      <c r="T272" s="172">
        <f t="shared" si="63"/>
        <v>0</v>
      </c>
      <c r="AR272" s="13" t="s">
        <v>21</v>
      </c>
      <c r="AT272" s="13" t="s">
        <v>124</v>
      </c>
      <c r="AU272" s="13" t="s">
        <v>84</v>
      </c>
      <c r="AY272" s="13" t="s">
        <v>130</v>
      </c>
      <c r="BE272" s="173">
        <f t="shared" si="64"/>
        <v>0</v>
      </c>
      <c r="BF272" s="173">
        <f t="shared" si="65"/>
        <v>0</v>
      </c>
      <c r="BG272" s="173">
        <f t="shared" si="66"/>
        <v>0</v>
      </c>
      <c r="BH272" s="173">
        <f t="shared" si="67"/>
        <v>0</v>
      </c>
      <c r="BI272" s="173">
        <f t="shared" si="68"/>
        <v>0</v>
      </c>
      <c r="BJ272" s="13" t="s">
        <v>21</v>
      </c>
      <c r="BK272" s="173">
        <f t="shared" si="69"/>
        <v>0</v>
      </c>
      <c r="BL272" s="13" t="s">
        <v>21</v>
      </c>
      <c r="BM272" s="13" t="s">
        <v>861</v>
      </c>
    </row>
    <row r="273" spans="2:65" s="1" customFormat="1" ht="22.5" customHeight="1">
      <c r="B273" s="30"/>
      <c r="C273" s="162" t="s">
        <v>862</v>
      </c>
      <c r="D273" s="162" t="s">
        <v>124</v>
      </c>
      <c r="E273" s="163" t="s">
        <v>863</v>
      </c>
      <c r="F273" s="164" t="s">
        <v>864</v>
      </c>
      <c r="G273" s="165" t="s">
        <v>159</v>
      </c>
      <c r="H273" s="166">
        <v>1000</v>
      </c>
      <c r="I273" s="167"/>
      <c r="J273" s="168">
        <f t="shared" si="60"/>
        <v>0</v>
      </c>
      <c r="K273" s="164" t="s">
        <v>128</v>
      </c>
      <c r="L273" s="34"/>
      <c r="M273" s="169" t="s">
        <v>1</v>
      </c>
      <c r="N273" s="170" t="s">
        <v>47</v>
      </c>
      <c r="O273" s="56"/>
      <c r="P273" s="171">
        <f t="shared" si="61"/>
        <v>0</v>
      </c>
      <c r="Q273" s="171">
        <v>0</v>
      </c>
      <c r="R273" s="171">
        <f t="shared" si="62"/>
        <v>0</v>
      </c>
      <c r="S273" s="171">
        <v>0</v>
      </c>
      <c r="T273" s="172">
        <f t="shared" si="63"/>
        <v>0</v>
      </c>
      <c r="AR273" s="13" t="s">
        <v>21</v>
      </c>
      <c r="AT273" s="13" t="s">
        <v>124</v>
      </c>
      <c r="AU273" s="13" t="s">
        <v>84</v>
      </c>
      <c r="AY273" s="13" t="s">
        <v>130</v>
      </c>
      <c r="BE273" s="173">
        <f t="shared" si="64"/>
        <v>0</v>
      </c>
      <c r="BF273" s="173">
        <f t="shared" si="65"/>
        <v>0</v>
      </c>
      <c r="BG273" s="173">
        <f t="shared" si="66"/>
        <v>0</v>
      </c>
      <c r="BH273" s="173">
        <f t="shared" si="67"/>
        <v>0</v>
      </c>
      <c r="BI273" s="173">
        <f t="shared" si="68"/>
        <v>0</v>
      </c>
      <c r="BJ273" s="13" t="s">
        <v>21</v>
      </c>
      <c r="BK273" s="173">
        <f t="shared" si="69"/>
        <v>0</v>
      </c>
      <c r="BL273" s="13" t="s">
        <v>21</v>
      </c>
      <c r="BM273" s="13" t="s">
        <v>865</v>
      </c>
    </row>
    <row r="274" spans="2:65" s="1" customFormat="1" ht="22.5" customHeight="1">
      <c r="B274" s="30"/>
      <c r="C274" s="162" t="s">
        <v>866</v>
      </c>
      <c r="D274" s="162" t="s">
        <v>124</v>
      </c>
      <c r="E274" s="163" t="s">
        <v>867</v>
      </c>
      <c r="F274" s="164" t="s">
        <v>868</v>
      </c>
      <c r="G274" s="165" t="s">
        <v>159</v>
      </c>
      <c r="H274" s="166">
        <v>1000</v>
      </c>
      <c r="I274" s="167"/>
      <c r="J274" s="168">
        <f t="shared" si="60"/>
        <v>0</v>
      </c>
      <c r="K274" s="164" t="s">
        <v>128</v>
      </c>
      <c r="L274" s="34"/>
      <c r="M274" s="169" t="s">
        <v>1</v>
      </c>
      <c r="N274" s="170" t="s">
        <v>47</v>
      </c>
      <c r="O274" s="56"/>
      <c r="P274" s="171">
        <f t="shared" si="61"/>
        <v>0</v>
      </c>
      <c r="Q274" s="171">
        <v>0</v>
      </c>
      <c r="R274" s="171">
        <f t="shared" si="62"/>
        <v>0</v>
      </c>
      <c r="S274" s="171">
        <v>0</v>
      </c>
      <c r="T274" s="172">
        <f t="shared" si="63"/>
        <v>0</v>
      </c>
      <c r="AR274" s="13" t="s">
        <v>21</v>
      </c>
      <c r="AT274" s="13" t="s">
        <v>124</v>
      </c>
      <c r="AU274" s="13" t="s">
        <v>84</v>
      </c>
      <c r="AY274" s="13" t="s">
        <v>130</v>
      </c>
      <c r="BE274" s="173">
        <f t="shared" si="64"/>
        <v>0</v>
      </c>
      <c r="BF274" s="173">
        <f t="shared" si="65"/>
        <v>0</v>
      </c>
      <c r="BG274" s="173">
        <f t="shared" si="66"/>
        <v>0</v>
      </c>
      <c r="BH274" s="173">
        <f t="shared" si="67"/>
        <v>0</v>
      </c>
      <c r="BI274" s="173">
        <f t="shared" si="68"/>
        <v>0</v>
      </c>
      <c r="BJ274" s="13" t="s">
        <v>21</v>
      </c>
      <c r="BK274" s="173">
        <f t="shared" si="69"/>
        <v>0</v>
      </c>
      <c r="BL274" s="13" t="s">
        <v>21</v>
      </c>
      <c r="BM274" s="13" t="s">
        <v>869</v>
      </c>
    </row>
    <row r="275" spans="2:65" s="11" customFormat="1" ht="25.9" customHeight="1">
      <c r="B275" s="184"/>
      <c r="C275" s="185"/>
      <c r="D275" s="186" t="s">
        <v>75</v>
      </c>
      <c r="E275" s="187" t="s">
        <v>870</v>
      </c>
      <c r="F275" s="187" t="s">
        <v>871</v>
      </c>
      <c r="G275" s="185"/>
      <c r="H275" s="185"/>
      <c r="I275" s="188"/>
      <c r="J275" s="189">
        <f>BK275</f>
        <v>0</v>
      </c>
      <c r="K275" s="185"/>
      <c r="L275" s="190"/>
      <c r="M275" s="191"/>
      <c r="N275" s="192"/>
      <c r="O275" s="192"/>
      <c r="P275" s="193">
        <f>SUM(P276:P295)</f>
        <v>0</v>
      </c>
      <c r="Q275" s="192"/>
      <c r="R275" s="193">
        <f>SUM(R276:R295)</f>
        <v>0</v>
      </c>
      <c r="S275" s="192"/>
      <c r="T275" s="194">
        <f>SUM(T276:T295)</f>
        <v>0</v>
      </c>
      <c r="AR275" s="195" t="s">
        <v>129</v>
      </c>
      <c r="AT275" s="196" t="s">
        <v>75</v>
      </c>
      <c r="AU275" s="196" t="s">
        <v>76</v>
      </c>
      <c r="AY275" s="195" t="s">
        <v>130</v>
      </c>
      <c r="BK275" s="197">
        <f>SUM(BK276:BK295)</f>
        <v>0</v>
      </c>
    </row>
    <row r="276" spans="2:65" s="1" customFormat="1" ht="33.75" customHeight="1">
      <c r="B276" s="30"/>
      <c r="C276" s="162" t="s">
        <v>872</v>
      </c>
      <c r="D276" s="162" t="s">
        <v>124</v>
      </c>
      <c r="E276" s="163" t="s">
        <v>873</v>
      </c>
      <c r="F276" s="164" t="s">
        <v>874</v>
      </c>
      <c r="G276" s="165" t="s">
        <v>127</v>
      </c>
      <c r="H276" s="166">
        <v>20</v>
      </c>
      <c r="I276" s="167"/>
      <c r="J276" s="168">
        <f t="shared" ref="J276:J295" si="70">ROUND(I276*H276,2)</f>
        <v>0</v>
      </c>
      <c r="K276" s="164" t="s">
        <v>128</v>
      </c>
      <c r="L276" s="34"/>
      <c r="M276" s="169" t="s">
        <v>1</v>
      </c>
      <c r="N276" s="170" t="s">
        <v>47</v>
      </c>
      <c r="O276" s="56"/>
      <c r="P276" s="171">
        <f t="shared" ref="P276:P295" si="71">O276*H276</f>
        <v>0</v>
      </c>
      <c r="Q276" s="171">
        <v>0</v>
      </c>
      <c r="R276" s="171">
        <f t="shared" ref="R276:R295" si="72">Q276*H276</f>
        <v>0</v>
      </c>
      <c r="S276" s="171">
        <v>0</v>
      </c>
      <c r="T276" s="172">
        <f t="shared" ref="T276:T295" si="73">S276*H276</f>
        <v>0</v>
      </c>
      <c r="AR276" s="13" t="s">
        <v>21</v>
      </c>
      <c r="AT276" s="13" t="s">
        <v>124</v>
      </c>
      <c r="AU276" s="13" t="s">
        <v>21</v>
      </c>
      <c r="AY276" s="13" t="s">
        <v>130</v>
      </c>
      <c r="BE276" s="173">
        <f t="shared" ref="BE276:BE295" si="74">IF(N276="základní",J276,0)</f>
        <v>0</v>
      </c>
      <c r="BF276" s="173">
        <f t="shared" ref="BF276:BF295" si="75">IF(N276="snížená",J276,0)</f>
        <v>0</v>
      </c>
      <c r="BG276" s="173">
        <f t="shared" ref="BG276:BG295" si="76">IF(N276="zákl. přenesená",J276,0)</f>
        <v>0</v>
      </c>
      <c r="BH276" s="173">
        <f t="shared" ref="BH276:BH295" si="77">IF(N276="sníž. přenesená",J276,0)</f>
        <v>0</v>
      </c>
      <c r="BI276" s="173">
        <f t="shared" ref="BI276:BI295" si="78">IF(N276="nulová",J276,0)</f>
        <v>0</v>
      </c>
      <c r="BJ276" s="13" t="s">
        <v>21</v>
      </c>
      <c r="BK276" s="173">
        <f t="shared" ref="BK276:BK295" si="79">ROUND(I276*H276,2)</f>
        <v>0</v>
      </c>
      <c r="BL276" s="13" t="s">
        <v>21</v>
      </c>
      <c r="BM276" s="13" t="s">
        <v>875</v>
      </c>
    </row>
    <row r="277" spans="2:65" s="1" customFormat="1" ht="22.5" customHeight="1">
      <c r="B277" s="30"/>
      <c r="C277" s="162" t="s">
        <v>876</v>
      </c>
      <c r="D277" s="162" t="s">
        <v>124</v>
      </c>
      <c r="E277" s="163" t="s">
        <v>877</v>
      </c>
      <c r="F277" s="164" t="s">
        <v>878</v>
      </c>
      <c r="G277" s="165" t="s">
        <v>127</v>
      </c>
      <c r="H277" s="166">
        <v>2</v>
      </c>
      <c r="I277" s="167"/>
      <c r="J277" s="168">
        <f t="shared" si="70"/>
        <v>0</v>
      </c>
      <c r="K277" s="164" t="s">
        <v>128</v>
      </c>
      <c r="L277" s="34"/>
      <c r="M277" s="169" t="s">
        <v>1</v>
      </c>
      <c r="N277" s="170" t="s">
        <v>47</v>
      </c>
      <c r="O277" s="56"/>
      <c r="P277" s="171">
        <f t="shared" si="71"/>
        <v>0</v>
      </c>
      <c r="Q277" s="171">
        <v>0</v>
      </c>
      <c r="R277" s="171">
        <f t="shared" si="72"/>
        <v>0</v>
      </c>
      <c r="S277" s="171">
        <v>0</v>
      </c>
      <c r="T277" s="172">
        <f t="shared" si="73"/>
        <v>0</v>
      </c>
      <c r="AR277" s="13" t="s">
        <v>21</v>
      </c>
      <c r="AT277" s="13" t="s">
        <v>124</v>
      </c>
      <c r="AU277" s="13" t="s">
        <v>21</v>
      </c>
      <c r="AY277" s="13" t="s">
        <v>130</v>
      </c>
      <c r="BE277" s="173">
        <f t="shared" si="74"/>
        <v>0</v>
      </c>
      <c r="BF277" s="173">
        <f t="shared" si="75"/>
        <v>0</v>
      </c>
      <c r="BG277" s="173">
        <f t="shared" si="76"/>
        <v>0</v>
      </c>
      <c r="BH277" s="173">
        <f t="shared" si="77"/>
        <v>0</v>
      </c>
      <c r="BI277" s="173">
        <f t="shared" si="78"/>
        <v>0</v>
      </c>
      <c r="BJ277" s="13" t="s">
        <v>21</v>
      </c>
      <c r="BK277" s="173">
        <f t="shared" si="79"/>
        <v>0</v>
      </c>
      <c r="BL277" s="13" t="s">
        <v>21</v>
      </c>
      <c r="BM277" s="13" t="s">
        <v>879</v>
      </c>
    </row>
    <row r="278" spans="2:65" s="1" customFormat="1" ht="33.75" customHeight="1">
      <c r="B278" s="30"/>
      <c r="C278" s="162" t="s">
        <v>880</v>
      </c>
      <c r="D278" s="162" t="s">
        <v>124</v>
      </c>
      <c r="E278" s="163" t="s">
        <v>881</v>
      </c>
      <c r="F278" s="164" t="s">
        <v>882</v>
      </c>
      <c r="G278" s="165" t="s">
        <v>127</v>
      </c>
      <c r="H278" s="166">
        <v>20</v>
      </c>
      <c r="I278" s="167"/>
      <c r="J278" s="168">
        <f t="shared" si="70"/>
        <v>0</v>
      </c>
      <c r="K278" s="164" t="s">
        <v>128</v>
      </c>
      <c r="L278" s="34"/>
      <c r="M278" s="169" t="s">
        <v>1</v>
      </c>
      <c r="N278" s="170" t="s">
        <v>47</v>
      </c>
      <c r="O278" s="56"/>
      <c r="P278" s="171">
        <f t="shared" si="71"/>
        <v>0</v>
      </c>
      <c r="Q278" s="171">
        <v>0</v>
      </c>
      <c r="R278" s="171">
        <f t="shared" si="72"/>
        <v>0</v>
      </c>
      <c r="S278" s="171">
        <v>0</v>
      </c>
      <c r="T278" s="172">
        <f t="shared" si="73"/>
        <v>0</v>
      </c>
      <c r="AR278" s="13" t="s">
        <v>21</v>
      </c>
      <c r="AT278" s="13" t="s">
        <v>124</v>
      </c>
      <c r="AU278" s="13" t="s">
        <v>21</v>
      </c>
      <c r="AY278" s="13" t="s">
        <v>130</v>
      </c>
      <c r="BE278" s="173">
        <f t="shared" si="74"/>
        <v>0</v>
      </c>
      <c r="BF278" s="173">
        <f t="shared" si="75"/>
        <v>0</v>
      </c>
      <c r="BG278" s="173">
        <f t="shared" si="76"/>
        <v>0</v>
      </c>
      <c r="BH278" s="173">
        <f t="shared" si="77"/>
        <v>0</v>
      </c>
      <c r="BI278" s="173">
        <f t="shared" si="78"/>
        <v>0</v>
      </c>
      <c r="BJ278" s="13" t="s">
        <v>21</v>
      </c>
      <c r="BK278" s="173">
        <f t="shared" si="79"/>
        <v>0</v>
      </c>
      <c r="BL278" s="13" t="s">
        <v>21</v>
      </c>
      <c r="BM278" s="13" t="s">
        <v>883</v>
      </c>
    </row>
    <row r="279" spans="2:65" s="1" customFormat="1" ht="33.75" customHeight="1">
      <c r="B279" s="30"/>
      <c r="C279" s="162" t="s">
        <v>884</v>
      </c>
      <c r="D279" s="162" t="s">
        <v>124</v>
      </c>
      <c r="E279" s="163" t="s">
        <v>885</v>
      </c>
      <c r="F279" s="164" t="s">
        <v>886</v>
      </c>
      <c r="G279" s="165" t="s">
        <v>127</v>
      </c>
      <c r="H279" s="166">
        <v>20</v>
      </c>
      <c r="I279" s="167"/>
      <c r="J279" s="168">
        <f t="shared" si="70"/>
        <v>0</v>
      </c>
      <c r="K279" s="164" t="s">
        <v>128</v>
      </c>
      <c r="L279" s="34"/>
      <c r="M279" s="169" t="s">
        <v>1</v>
      </c>
      <c r="N279" s="170" t="s">
        <v>47</v>
      </c>
      <c r="O279" s="56"/>
      <c r="P279" s="171">
        <f t="shared" si="71"/>
        <v>0</v>
      </c>
      <c r="Q279" s="171">
        <v>0</v>
      </c>
      <c r="R279" s="171">
        <f t="shared" si="72"/>
        <v>0</v>
      </c>
      <c r="S279" s="171">
        <v>0</v>
      </c>
      <c r="T279" s="172">
        <f t="shared" si="73"/>
        <v>0</v>
      </c>
      <c r="AR279" s="13" t="s">
        <v>21</v>
      </c>
      <c r="AT279" s="13" t="s">
        <v>124</v>
      </c>
      <c r="AU279" s="13" t="s">
        <v>21</v>
      </c>
      <c r="AY279" s="13" t="s">
        <v>130</v>
      </c>
      <c r="BE279" s="173">
        <f t="shared" si="74"/>
        <v>0</v>
      </c>
      <c r="BF279" s="173">
        <f t="shared" si="75"/>
        <v>0</v>
      </c>
      <c r="BG279" s="173">
        <f t="shared" si="76"/>
        <v>0</v>
      </c>
      <c r="BH279" s="173">
        <f t="shared" si="77"/>
        <v>0</v>
      </c>
      <c r="BI279" s="173">
        <f t="shared" si="78"/>
        <v>0</v>
      </c>
      <c r="BJ279" s="13" t="s">
        <v>21</v>
      </c>
      <c r="BK279" s="173">
        <f t="shared" si="79"/>
        <v>0</v>
      </c>
      <c r="BL279" s="13" t="s">
        <v>21</v>
      </c>
      <c r="BM279" s="13" t="s">
        <v>887</v>
      </c>
    </row>
    <row r="280" spans="2:65" s="1" customFormat="1" ht="33.75" customHeight="1">
      <c r="B280" s="30"/>
      <c r="C280" s="162" t="s">
        <v>888</v>
      </c>
      <c r="D280" s="162" t="s">
        <v>124</v>
      </c>
      <c r="E280" s="163" t="s">
        <v>889</v>
      </c>
      <c r="F280" s="164" t="s">
        <v>890</v>
      </c>
      <c r="G280" s="165" t="s">
        <v>127</v>
      </c>
      <c r="H280" s="166">
        <v>30</v>
      </c>
      <c r="I280" s="167"/>
      <c r="J280" s="168">
        <f t="shared" si="70"/>
        <v>0</v>
      </c>
      <c r="K280" s="164" t="s">
        <v>128</v>
      </c>
      <c r="L280" s="34"/>
      <c r="M280" s="169" t="s">
        <v>1</v>
      </c>
      <c r="N280" s="170" t="s">
        <v>47</v>
      </c>
      <c r="O280" s="56"/>
      <c r="P280" s="171">
        <f t="shared" si="71"/>
        <v>0</v>
      </c>
      <c r="Q280" s="171">
        <v>0</v>
      </c>
      <c r="R280" s="171">
        <f t="shared" si="72"/>
        <v>0</v>
      </c>
      <c r="S280" s="171">
        <v>0</v>
      </c>
      <c r="T280" s="172">
        <f t="shared" si="73"/>
        <v>0</v>
      </c>
      <c r="AR280" s="13" t="s">
        <v>21</v>
      </c>
      <c r="AT280" s="13" t="s">
        <v>124</v>
      </c>
      <c r="AU280" s="13" t="s">
        <v>21</v>
      </c>
      <c r="AY280" s="13" t="s">
        <v>130</v>
      </c>
      <c r="BE280" s="173">
        <f t="shared" si="74"/>
        <v>0</v>
      </c>
      <c r="BF280" s="173">
        <f t="shared" si="75"/>
        <v>0</v>
      </c>
      <c r="BG280" s="173">
        <f t="shared" si="76"/>
        <v>0</v>
      </c>
      <c r="BH280" s="173">
        <f t="shared" si="77"/>
        <v>0</v>
      </c>
      <c r="BI280" s="173">
        <f t="shared" si="78"/>
        <v>0</v>
      </c>
      <c r="BJ280" s="13" t="s">
        <v>21</v>
      </c>
      <c r="BK280" s="173">
        <f t="shared" si="79"/>
        <v>0</v>
      </c>
      <c r="BL280" s="13" t="s">
        <v>21</v>
      </c>
      <c r="BM280" s="13" t="s">
        <v>891</v>
      </c>
    </row>
    <row r="281" spans="2:65" s="1" customFormat="1" ht="33.75" customHeight="1">
      <c r="B281" s="30"/>
      <c r="C281" s="162" t="s">
        <v>892</v>
      </c>
      <c r="D281" s="162" t="s">
        <v>124</v>
      </c>
      <c r="E281" s="163" t="s">
        <v>893</v>
      </c>
      <c r="F281" s="164" t="s">
        <v>894</v>
      </c>
      <c r="G281" s="165" t="s">
        <v>127</v>
      </c>
      <c r="H281" s="166">
        <v>30</v>
      </c>
      <c r="I281" s="167"/>
      <c r="J281" s="168">
        <f t="shared" si="70"/>
        <v>0</v>
      </c>
      <c r="K281" s="164" t="s">
        <v>128</v>
      </c>
      <c r="L281" s="34"/>
      <c r="M281" s="169" t="s">
        <v>1</v>
      </c>
      <c r="N281" s="170" t="s">
        <v>47</v>
      </c>
      <c r="O281" s="56"/>
      <c r="P281" s="171">
        <f t="shared" si="71"/>
        <v>0</v>
      </c>
      <c r="Q281" s="171">
        <v>0</v>
      </c>
      <c r="R281" s="171">
        <f t="shared" si="72"/>
        <v>0</v>
      </c>
      <c r="S281" s="171">
        <v>0</v>
      </c>
      <c r="T281" s="172">
        <f t="shared" si="73"/>
        <v>0</v>
      </c>
      <c r="AR281" s="13" t="s">
        <v>21</v>
      </c>
      <c r="AT281" s="13" t="s">
        <v>124</v>
      </c>
      <c r="AU281" s="13" t="s">
        <v>21</v>
      </c>
      <c r="AY281" s="13" t="s">
        <v>130</v>
      </c>
      <c r="BE281" s="173">
        <f t="shared" si="74"/>
        <v>0</v>
      </c>
      <c r="BF281" s="173">
        <f t="shared" si="75"/>
        <v>0</v>
      </c>
      <c r="BG281" s="173">
        <f t="shared" si="76"/>
        <v>0</v>
      </c>
      <c r="BH281" s="173">
        <f t="shared" si="77"/>
        <v>0</v>
      </c>
      <c r="BI281" s="173">
        <f t="shared" si="78"/>
        <v>0</v>
      </c>
      <c r="BJ281" s="13" t="s">
        <v>21</v>
      </c>
      <c r="BK281" s="173">
        <f t="shared" si="79"/>
        <v>0</v>
      </c>
      <c r="BL281" s="13" t="s">
        <v>21</v>
      </c>
      <c r="BM281" s="13" t="s">
        <v>895</v>
      </c>
    </row>
    <row r="282" spans="2:65" s="1" customFormat="1" ht="33.75" customHeight="1">
      <c r="B282" s="30"/>
      <c r="C282" s="162" t="s">
        <v>896</v>
      </c>
      <c r="D282" s="162" t="s">
        <v>124</v>
      </c>
      <c r="E282" s="163" t="s">
        <v>897</v>
      </c>
      <c r="F282" s="164" t="s">
        <v>898</v>
      </c>
      <c r="G282" s="165" t="s">
        <v>127</v>
      </c>
      <c r="H282" s="166">
        <v>20</v>
      </c>
      <c r="I282" s="167"/>
      <c r="J282" s="168">
        <f t="shared" si="70"/>
        <v>0</v>
      </c>
      <c r="K282" s="164" t="s">
        <v>128</v>
      </c>
      <c r="L282" s="34"/>
      <c r="M282" s="169" t="s">
        <v>1</v>
      </c>
      <c r="N282" s="170" t="s">
        <v>47</v>
      </c>
      <c r="O282" s="56"/>
      <c r="P282" s="171">
        <f t="shared" si="71"/>
        <v>0</v>
      </c>
      <c r="Q282" s="171">
        <v>0</v>
      </c>
      <c r="R282" s="171">
        <f t="shared" si="72"/>
        <v>0</v>
      </c>
      <c r="S282" s="171">
        <v>0</v>
      </c>
      <c r="T282" s="172">
        <f t="shared" si="73"/>
        <v>0</v>
      </c>
      <c r="AR282" s="13" t="s">
        <v>21</v>
      </c>
      <c r="AT282" s="13" t="s">
        <v>124</v>
      </c>
      <c r="AU282" s="13" t="s">
        <v>21</v>
      </c>
      <c r="AY282" s="13" t="s">
        <v>130</v>
      </c>
      <c r="BE282" s="173">
        <f t="shared" si="74"/>
        <v>0</v>
      </c>
      <c r="BF282" s="173">
        <f t="shared" si="75"/>
        <v>0</v>
      </c>
      <c r="BG282" s="173">
        <f t="shared" si="76"/>
        <v>0</v>
      </c>
      <c r="BH282" s="173">
        <f t="shared" si="77"/>
        <v>0</v>
      </c>
      <c r="BI282" s="173">
        <f t="shared" si="78"/>
        <v>0</v>
      </c>
      <c r="BJ282" s="13" t="s">
        <v>21</v>
      </c>
      <c r="BK282" s="173">
        <f t="shared" si="79"/>
        <v>0</v>
      </c>
      <c r="BL282" s="13" t="s">
        <v>21</v>
      </c>
      <c r="BM282" s="13" t="s">
        <v>899</v>
      </c>
    </row>
    <row r="283" spans="2:65" s="1" customFormat="1" ht="33.75" customHeight="1">
      <c r="B283" s="30"/>
      <c r="C283" s="162" t="s">
        <v>900</v>
      </c>
      <c r="D283" s="162" t="s">
        <v>124</v>
      </c>
      <c r="E283" s="163" t="s">
        <v>901</v>
      </c>
      <c r="F283" s="164" t="s">
        <v>902</v>
      </c>
      <c r="G283" s="165" t="s">
        <v>127</v>
      </c>
      <c r="H283" s="166">
        <v>20</v>
      </c>
      <c r="I283" s="167"/>
      <c r="J283" s="168">
        <f t="shared" si="70"/>
        <v>0</v>
      </c>
      <c r="K283" s="164" t="s">
        <v>128</v>
      </c>
      <c r="L283" s="34"/>
      <c r="M283" s="169" t="s">
        <v>1</v>
      </c>
      <c r="N283" s="170" t="s">
        <v>47</v>
      </c>
      <c r="O283" s="56"/>
      <c r="P283" s="171">
        <f t="shared" si="71"/>
        <v>0</v>
      </c>
      <c r="Q283" s="171">
        <v>0</v>
      </c>
      <c r="R283" s="171">
        <f t="shared" si="72"/>
        <v>0</v>
      </c>
      <c r="S283" s="171">
        <v>0</v>
      </c>
      <c r="T283" s="172">
        <f t="shared" si="73"/>
        <v>0</v>
      </c>
      <c r="AR283" s="13" t="s">
        <v>21</v>
      </c>
      <c r="AT283" s="13" t="s">
        <v>124</v>
      </c>
      <c r="AU283" s="13" t="s">
        <v>21</v>
      </c>
      <c r="AY283" s="13" t="s">
        <v>130</v>
      </c>
      <c r="BE283" s="173">
        <f t="shared" si="74"/>
        <v>0</v>
      </c>
      <c r="BF283" s="173">
        <f t="shared" si="75"/>
        <v>0</v>
      </c>
      <c r="BG283" s="173">
        <f t="shared" si="76"/>
        <v>0</v>
      </c>
      <c r="BH283" s="173">
        <f t="shared" si="77"/>
        <v>0</v>
      </c>
      <c r="BI283" s="173">
        <f t="shared" si="78"/>
        <v>0</v>
      </c>
      <c r="BJ283" s="13" t="s">
        <v>21</v>
      </c>
      <c r="BK283" s="173">
        <f t="shared" si="79"/>
        <v>0</v>
      </c>
      <c r="BL283" s="13" t="s">
        <v>21</v>
      </c>
      <c r="BM283" s="13" t="s">
        <v>903</v>
      </c>
    </row>
    <row r="284" spans="2:65" s="1" customFormat="1" ht="22.5" customHeight="1">
      <c r="B284" s="30"/>
      <c r="C284" s="162" t="s">
        <v>904</v>
      </c>
      <c r="D284" s="162" t="s">
        <v>124</v>
      </c>
      <c r="E284" s="163" t="s">
        <v>905</v>
      </c>
      <c r="F284" s="164" t="s">
        <v>906</v>
      </c>
      <c r="G284" s="165" t="s">
        <v>127</v>
      </c>
      <c r="H284" s="166">
        <v>10</v>
      </c>
      <c r="I284" s="167"/>
      <c r="J284" s="168">
        <f t="shared" si="70"/>
        <v>0</v>
      </c>
      <c r="K284" s="164" t="s">
        <v>128</v>
      </c>
      <c r="L284" s="34"/>
      <c r="M284" s="169" t="s">
        <v>1</v>
      </c>
      <c r="N284" s="170" t="s">
        <v>47</v>
      </c>
      <c r="O284" s="56"/>
      <c r="P284" s="171">
        <f t="shared" si="71"/>
        <v>0</v>
      </c>
      <c r="Q284" s="171">
        <v>0</v>
      </c>
      <c r="R284" s="171">
        <f t="shared" si="72"/>
        <v>0</v>
      </c>
      <c r="S284" s="171">
        <v>0</v>
      </c>
      <c r="T284" s="172">
        <f t="shared" si="73"/>
        <v>0</v>
      </c>
      <c r="AR284" s="13" t="s">
        <v>21</v>
      </c>
      <c r="AT284" s="13" t="s">
        <v>124</v>
      </c>
      <c r="AU284" s="13" t="s">
        <v>21</v>
      </c>
      <c r="AY284" s="13" t="s">
        <v>130</v>
      </c>
      <c r="BE284" s="173">
        <f t="shared" si="74"/>
        <v>0</v>
      </c>
      <c r="BF284" s="173">
        <f t="shared" si="75"/>
        <v>0</v>
      </c>
      <c r="BG284" s="173">
        <f t="shared" si="76"/>
        <v>0</v>
      </c>
      <c r="BH284" s="173">
        <f t="shared" si="77"/>
        <v>0</v>
      </c>
      <c r="BI284" s="173">
        <f t="shared" si="78"/>
        <v>0</v>
      </c>
      <c r="BJ284" s="13" t="s">
        <v>21</v>
      </c>
      <c r="BK284" s="173">
        <f t="shared" si="79"/>
        <v>0</v>
      </c>
      <c r="BL284" s="13" t="s">
        <v>21</v>
      </c>
      <c r="BM284" s="13" t="s">
        <v>907</v>
      </c>
    </row>
    <row r="285" spans="2:65" s="1" customFormat="1" ht="45" customHeight="1">
      <c r="B285" s="30"/>
      <c r="C285" s="162" t="s">
        <v>908</v>
      </c>
      <c r="D285" s="162" t="s">
        <v>124</v>
      </c>
      <c r="E285" s="163" t="s">
        <v>909</v>
      </c>
      <c r="F285" s="164" t="s">
        <v>910</v>
      </c>
      <c r="G285" s="165" t="s">
        <v>127</v>
      </c>
      <c r="H285" s="166">
        <v>5</v>
      </c>
      <c r="I285" s="167"/>
      <c r="J285" s="168">
        <f t="shared" si="70"/>
        <v>0</v>
      </c>
      <c r="K285" s="164" t="s">
        <v>128</v>
      </c>
      <c r="L285" s="34"/>
      <c r="M285" s="169" t="s">
        <v>1</v>
      </c>
      <c r="N285" s="170" t="s">
        <v>47</v>
      </c>
      <c r="O285" s="56"/>
      <c r="P285" s="171">
        <f t="shared" si="71"/>
        <v>0</v>
      </c>
      <c r="Q285" s="171">
        <v>0</v>
      </c>
      <c r="R285" s="171">
        <f t="shared" si="72"/>
        <v>0</v>
      </c>
      <c r="S285" s="171">
        <v>0</v>
      </c>
      <c r="T285" s="172">
        <f t="shared" si="73"/>
        <v>0</v>
      </c>
      <c r="AR285" s="13" t="s">
        <v>21</v>
      </c>
      <c r="AT285" s="13" t="s">
        <v>124</v>
      </c>
      <c r="AU285" s="13" t="s">
        <v>21</v>
      </c>
      <c r="AY285" s="13" t="s">
        <v>130</v>
      </c>
      <c r="BE285" s="173">
        <f t="shared" si="74"/>
        <v>0</v>
      </c>
      <c r="BF285" s="173">
        <f t="shared" si="75"/>
        <v>0</v>
      </c>
      <c r="BG285" s="173">
        <f t="shared" si="76"/>
        <v>0</v>
      </c>
      <c r="BH285" s="173">
        <f t="shared" si="77"/>
        <v>0</v>
      </c>
      <c r="BI285" s="173">
        <f t="shared" si="78"/>
        <v>0</v>
      </c>
      <c r="BJ285" s="13" t="s">
        <v>21</v>
      </c>
      <c r="BK285" s="173">
        <f t="shared" si="79"/>
        <v>0</v>
      </c>
      <c r="BL285" s="13" t="s">
        <v>21</v>
      </c>
      <c r="BM285" s="13" t="s">
        <v>911</v>
      </c>
    </row>
    <row r="286" spans="2:65" s="1" customFormat="1" ht="22.5" customHeight="1">
      <c r="B286" s="30"/>
      <c r="C286" s="162" t="s">
        <v>912</v>
      </c>
      <c r="D286" s="162" t="s">
        <v>124</v>
      </c>
      <c r="E286" s="163" t="s">
        <v>913</v>
      </c>
      <c r="F286" s="164" t="s">
        <v>914</v>
      </c>
      <c r="G286" s="165" t="s">
        <v>127</v>
      </c>
      <c r="H286" s="166">
        <v>21</v>
      </c>
      <c r="I286" s="167"/>
      <c r="J286" s="168">
        <f t="shared" si="70"/>
        <v>0</v>
      </c>
      <c r="K286" s="164" t="s">
        <v>128</v>
      </c>
      <c r="L286" s="34"/>
      <c r="M286" s="169" t="s">
        <v>1</v>
      </c>
      <c r="N286" s="170" t="s">
        <v>47</v>
      </c>
      <c r="O286" s="56"/>
      <c r="P286" s="171">
        <f t="shared" si="71"/>
        <v>0</v>
      </c>
      <c r="Q286" s="171">
        <v>0</v>
      </c>
      <c r="R286" s="171">
        <f t="shared" si="72"/>
        <v>0</v>
      </c>
      <c r="S286" s="171">
        <v>0</v>
      </c>
      <c r="T286" s="172">
        <f t="shared" si="73"/>
        <v>0</v>
      </c>
      <c r="AR286" s="13" t="s">
        <v>21</v>
      </c>
      <c r="AT286" s="13" t="s">
        <v>124</v>
      </c>
      <c r="AU286" s="13" t="s">
        <v>21</v>
      </c>
      <c r="AY286" s="13" t="s">
        <v>130</v>
      </c>
      <c r="BE286" s="173">
        <f t="shared" si="74"/>
        <v>0</v>
      </c>
      <c r="BF286" s="173">
        <f t="shared" si="75"/>
        <v>0</v>
      </c>
      <c r="BG286" s="173">
        <f t="shared" si="76"/>
        <v>0</v>
      </c>
      <c r="BH286" s="173">
        <f t="shared" si="77"/>
        <v>0</v>
      </c>
      <c r="BI286" s="173">
        <f t="shared" si="78"/>
        <v>0</v>
      </c>
      <c r="BJ286" s="13" t="s">
        <v>21</v>
      </c>
      <c r="BK286" s="173">
        <f t="shared" si="79"/>
        <v>0</v>
      </c>
      <c r="BL286" s="13" t="s">
        <v>21</v>
      </c>
      <c r="BM286" s="13" t="s">
        <v>915</v>
      </c>
    </row>
    <row r="287" spans="2:65" s="1" customFormat="1" ht="22.5" customHeight="1">
      <c r="B287" s="30"/>
      <c r="C287" s="162" t="s">
        <v>916</v>
      </c>
      <c r="D287" s="162" t="s">
        <v>124</v>
      </c>
      <c r="E287" s="163" t="s">
        <v>917</v>
      </c>
      <c r="F287" s="164" t="s">
        <v>918</v>
      </c>
      <c r="G287" s="165" t="s">
        <v>127</v>
      </c>
      <c r="H287" s="166">
        <v>21</v>
      </c>
      <c r="I287" s="167"/>
      <c r="J287" s="168">
        <f t="shared" si="70"/>
        <v>0</v>
      </c>
      <c r="K287" s="164" t="s">
        <v>128</v>
      </c>
      <c r="L287" s="34"/>
      <c r="M287" s="169" t="s">
        <v>1</v>
      </c>
      <c r="N287" s="170" t="s">
        <v>47</v>
      </c>
      <c r="O287" s="56"/>
      <c r="P287" s="171">
        <f t="shared" si="71"/>
        <v>0</v>
      </c>
      <c r="Q287" s="171">
        <v>0</v>
      </c>
      <c r="R287" s="171">
        <f t="shared" si="72"/>
        <v>0</v>
      </c>
      <c r="S287" s="171">
        <v>0</v>
      </c>
      <c r="T287" s="172">
        <f t="shared" si="73"/>
        <v>0</v>
      </c>
      <c r="AR287" s="13" t="s">
        <v>21</v>
      </c>
      <c r="AT287" s="13" t="s">
        <v>124</v>
      </c>
      <c r="AU287" s="13" t="s">
        <v>21</v>
      </c>
      <c r="AY287" s="13" t="s">
        <v>130</v>
      </c>
      <c r="BE287" s="173">
        <f t="shared" si="74"/>
        <v>0</v>
      </c>
      <c r="BF287" s="173">
        <f t="shared" si="75"/>
        <v>0</v>
      </c>
      <c r="BG287" s="173">
        <f t="shared" si="76"/>
        <v>0</v>
      </c>
      <c r="BH287" s="173">
        <f t="shared" si="77"/>
        <v>0</v>
      </c>
      <c r="BI287" s="173">
        <f t="shared" si="78"/>
        <v>0</v>
      </c>
      <c r="BJ287" s="13" t="s">
        <v>21</v>
      </c>
      <c r="BK287" s="173">
        <f t="shared" si="79"/>
        <v>0</v>
      </c>
      <c r="BL287" s="13" t="s">
        <v>21</v>
      </c>
      <c r="BM287" s="13" t="s">
        <v>919</v>
      </c>
    </row>
    <row r="288" spans="2:65" s="1" customFormat="1" ht="22.5" customHeight="1">
      <c r="B288" s="30"/>
      <c r="C288" s="162" t="s">
        <v>920</v>
      </c>
      <c r="D288" s="162" t="s">
        <v>124</v>
      </c>
      <c r="E288" s="163" t="s">
        <v>530</v>
      </c>
      <c r="F288" s="164" t="s">
        <v>531</v>
      </c>
      <c r="G288" s="165" t="s">
        <v>127</v>
      </c>
      <c r="H288" s="166">
        <v>2</v>
      </c>
      <c r="I288" s="167"/>
      <c r="J288" s="168">
        <f t="shared" si="70"/>
        <v>0</v>
      </c>
      <c r="K288" s="164" t="s">
        <v>128</v>
      </c>
      <c r="L288" s="34"/>
      <c r="M288" s="169" t="s">
        <v>1</v>
      </c>
      <c r="N288" s="170" t="s">
        <v>47</v>
      </c>
      <c r="O288" s="56"/>
      <c r="P288" s="171">
        <f t="shared" si="71"/>
        <v>0</v>
      </c>
      <c r="Q288" s="171">
        <v>0</v>
      </c>
      <c r="R288" s="171">
        <f t="shared" si="72"/>
        <v>0</v>
      </c>
      <c r="S288" s="171">
        <v>0</v>
      </c>
      <c r="T288" s="172">
        <f t="shared" si="73"/>
        <v>0</v>
      </c>
      <c r="AR288" s="13" t="s">
        <v>21</v>
      </c>
      <c r="AT288" s="13" t="s">
        <v>124</v>
      </c>
      <c r="AU288" s="13" t="s">
        <v>21</v>
      </c>
      <c r="AY288" s="13" t="s">
        <v>130</v>
      </c>
      <c r="BE288" s="173">
        <f t="shared" si="74"/>
        <v>0</v>
      </c>
      <c r="BF288" s="173">
        <f t="shared" si="75"/>
        <v>0</v>
      </c>
      <c r="BG288" s="173">
        <f t="shared" si="76"/>
        <v>0</v>
      </c>
      <c r="BH288" s="173">
        <f t="shared" si="77"/>
        <v>0</v>
      </c>
      <c r="BI288" s="173">
        <f t="shared" si="78"/>
        <v>0</v>
      </c>
      <c r="BJ288" s="13" t="s">
        <v>21</v>
      </c>
      <c r="BK288" s="173">
        <f t="shared" si="79"/>
        <v>0</v>
      </c>
      <c r="BL288" s="13" t="s">
        <v>21</v>
      </c>
      <c r="BM288" s="13" t="s">
        <v>921</v>
      </c>
    </row>
    <row r="289" spans="2:65" s="1" customFormat="1" ht="33.75" customHeight="1">
      <c r="B289" s="30"/>
      <c r="C289" s="162" t="s">
        <v>922</v>
      </c>
      <c r="D289" s="162" t="s">
        <v>124</v>
      </c>
      <c r="E289" s="163" t="s">
        <v>550</v>
      </c>
      <c r="F289" s="164" t="s">
        <v>551</v>
      </c>
      <c r="G289" s="165" t="s">
        <v>127</v>
      </c>
      <c r="H289" s="166">
        <v>2</v>
      </c>
      <c r="I289" s="167"/>
      <c r="J289" s="168">
        <f t="shared" si="70"/>
        <v>0</v>
      </c>
      <c r="K289" s="164" t="s">
        <v>128</v>
      </c>
      <c r="L289" s="34"/>
      <c r="M289" s="169" t="s">
        <v>1</v>
      </c>
      <c r="N289" s="170" t="s">
        <v>47</v>
      </c>
      <c r="O289" s="56"/>
      <c r="P289" s="171">
        <f t="shared" si="71"/>
        <v>0</v>
      </c>
      <c r="Q289" s="171">
        <v>0</v>
      </c>
      <c r="R289" s="171">
        <f t="shared" si="72"/>
        <v>0</v>
      </c>
      <c r="S289" s="171">
        <v>0</v>
      </c>
      <c r="T289" s="172">
        <f t="shared" si="73"/>
        <v>0</v>
      </c>
      <c r="AR289" s="13" t="s">
        <v>21</v>
      </c>
      <c r="AT289" s="13" t="s">
        <v>124</v>
      </c>
      <c r="AU289" s="13" t="s">
        <v>21</v>
      </c>
      <c r="AY289" s="13" t="s">
        <v>130</v>
      </c>
      <c r="BE289" s="173">
        <f t="shared" si="74"/>
        <v>0</v>
      </c>
      <c r="BF289" s="173">
        <f t="shared" si="75"/>
        <v>0</v>
      </c>
      <c r="BG289" s="173">
        <f t="shared" si="76"/>
        <v>0</v>
      </c>
      <c r="BH289" s="173">
        <f t="shared" si="77"/>
        <v>0</v>
      </c>
      <c r="BI289" s="173">
        <f t="shared" si="78"/>
        <v>0</v>
      </c>
      <c r="BJ289" s="13" t="s">
        <v>21</v>
      </c>
      <c r="BK289" s="173">
        <f t="shared" si="79"/>
        <v>0</v>
      </c>
      <c r="BL289" s="13" t="s">
        <v>21</v>
      </c>
      <c r="BM289" s="13" t="s">
        <v>923</v>
      </c>
    </row>
    <row r="290" spans="2:65" s="1" customFormat="1" ht="33.75" customHeight="1">
      <c r="B290" s="30"/>
      <c r="C290" s="162" t="s">
        <v>924</v>
      </c>
      <c r="D290" s="162" t="s">
        <v>124</v>
      </c>
      <c r="E290" s="163" t="s">
        <v>925</v>
      </c>
      <c r="F290" s="164" t="s">
        <v>926</v>
      </c>
      <c r="G290" s="165" t="s">
        <v>127</v>
      </c>
      <c r="H290" s="166">
        <v>2</v>
      </c>
      <c r="I290" s="167"/>
      <c r="J290" s="168">
        <f t="shared" si="70"/>
        <v>0</v>
      </c>
      <c r="K290" s="164" t="s">
        <v>128</v>
      </c>
      <c r="L290" s="34"/>
      <c r="M290" s="169" t="s">
        <v>1</v>
      </c>
      <c r="N290" s="170" t="s">
        <v>47</v>
      </c>
      <c r="O290" s="56"/>
      <c r="P290" s="171">
        <f t="shared" si="71"/>
        <v>0</v>
      </c>
      <c r="Q290" s="171">
        <v>0</v>
      </c>
      <c r="R290" s="171">
        <f t="shared" si="72"/>
        <v>0</v>
      </c>
      <c r="S290" s="171">
        <v>0</v>
      </c>
      <c r="T290" s="172">
        <f t="shared" si="73"/>
        <v>0</v>
      </c>
      <c r="AR290" s="13" t="s">
        <v>21</v>
      </c>
      <c r="AT290" s="13" t="s">
        <v>124</v>
      </c>
      <c r="AU290" s="13" t="s">
        <v>21</v>
      </c>
      <c r="AY290" s="13" t="s">
        <v>130</v>
      </c>
      <c r="BE290" s="173">
        <f t="shared" si="74"/>
        <v>0</v>
      </c>
      <c r="BF290" s="173">
        <f t="shared" si="75"/>
        <v>0</v>
      </c>
      <c r="BG290" s="173">
        <f t="shared" si="76"/>
        <v>0</v>
      </c>
      <c r="BH290" s="173">
        <f t="shared" si="77"/>
        <v>0</v>
      </c>
      <c r="BI290" s="173">
        <f t="shared" si="78"/>
        <v>0</v>
      </c>
      <c r="BJ290" s="13" t="s">
        <v>21</v>
      </c>
      <c r="BK290" s="173">
        <f t="shared" si="79"/>
        <v>0</v>
      </c>
      <c r="BL290" s="13" t="s">
        <v>21</v>
      </c>
      <c r="BM290" s="13" t="s">
        <v>927</v>
      </c>
    </row>
    <row r="291" spans="2:65" s="1" customFormat="1" ht="45" customHeight="1">
      <c r="B291" s="30"/>
      <c r="C291" s="162" t="s">
        <v>928</v>
      </c>
      <c r="D291" s="162" t="s">
        <v>124</v>
      </c>
      <c r="E291" s="163" t="s">
        <v>929</v>
      </c>
      <c r="F291" s="164" t="s">
        <v>930</v>
      </c>
      <c r="G291" s="165" t="s">
        <v>127</v>
      </c>
      <c r="H291" s="166">
        <v>2</v>
      </c>
      <c r="I291" s="167"/>
      <c r="J291" s="168">
        <f t="shared" si="70"/>
        <v>0</v>
      </c>
      <c r="K291" s="164" t="s">
        <v>128</v>
      </c>
      <c r="L291" s="34"/>
      <c r="M291" s="169" t="s">
        <v>1</v>
      </c>
      <c r="N291" s="170" t="s">
        <v>47</v>
      </c>
      <c r="O291" s="56"/>
      <c r="P291" s="171">
        <f t="shared" si="71"/>
        <v>0</v>
      </c>
      <c r="Q291" s="171">
        <v>0</v>
      </c>
      <c r="R291" s="171">
        <f t="shared" si="72"/>
        <v>0</v>
      </c>
      <c r="S291" s="171">
        <v>0</v>
      </c>
      <c r="T291" s="172">
        <f t="shared" si="73"/>
        <v>0</v>
      </c>
      <c r="AR291" s="13" t="s">
        <v>21</v>
      </c>
      <c r="AT291" s="13" t="s">
        <v>124</v>
      </c>
      <c r="AU291" s="13" t="s">
        <v>21</v>
      </c>
      <c r="AY291" s="13" t="s">
        <v>130</v>
      </c>
      <c r="BE291" s="173">
        <f t="shared" si="74"/>
        <v>0</v>
      </c>
      <c r="BF291" s="173">
        <f t="shared" si="75"/>
        <v>0</v>
      </c>
      <c r="BG291" s="173">
        <f t="shared" si="76"/>
        <v>0</v>
      </c>
      <c r="BH291" s="173">
        <f t="shared" si="77"/>
        <v>0</v>
      </c>
      <c r="BI291" s="173">
        <f t="shared" si="78"/>
        <v>0</v>
      </c>
      <c r="BJ291" s="13" t="s">
        <v>21</v>
      </c>
      <c r="BK291" s="173">
        <f t="shared" si="79"/>
        <v>0</v>
      </c>
      <c r="BL291" s="13" t="s">
        <v>21</v>
      </c>
      <c r="BM291" s="13" t="s">
        <v>931</v>
      </c>
    </row>
    <row r="292" spans="2:65" s="1" customFormat="1" ht="33.75" customHeight="1">
      <c r="B292" s="30"/>
      <c r="C292" s="162" t="s">
        <v>932</v>
      </c>
      <c r="D292" s="162" t="s">
        <v>124</v>
      </c>
      <c r="E292" s="163" t="s">
        <v>933</v>
      </c>
      <c r="F292" s="164" t="s">
        <v>934</v>
      </c>
      <c r="G292" s="165" t="s">
        <v>127</v>
      </c>
      <c r="H292" s="166">
        <v>5</v>
      </c>
      <c r="I292" s="167"/>
      <c r="J292" s="168">
        <f t="shared" si="70"/>
        <v>0</v>
      </c>
      <c r="K292" s="164" t="s">
        <v>128</v>
      </c>
      <c r="L292" s="34"/>
      <c r="M292" s="169" t="s">
        <v>1</v>
      </c>
      <c r="N292" s="170" t="s">
        <v>47</v>
      </c>
      <c r="O292" s="56"/>
      <c r="P292" s="171">
        <f t="shared" si="71"/>
        <v>0</v>
      </c>
      <c r="Q292" s="171">
        <v>0</v>
      </c>
      <c r="R292" s="171">
        <f t="shared" si="72"/>
        <v>0</v>
      </c>
      <c r="S292" s="171">
        <v>0</v>
      </c>
      <c r="T292" s="172">
        <f t="shared" si="73"/>
        <v>0</v>
      </c>
      <c r="AR292" s="13" t="s">
        <v>21</v>
      </c>
      <c r="AT292" s="13" t="s">
        <v>124</v>
      </c>
      <c r="AU292" s="13" t="s">
        <v>21</v>
      </c>
      <c r="AY292" s="13" t="s">
        <v>130</v>
      </c>
      <c r="BE292" s="173">
        <f t="shared" si="74"/>
        <v>0</v>
      </c>
      <c r="BF292" s="173">
        <f t="shared" si="75"/>
        <v>0</v>
      </c>
      <c r="BG292" s="173">
        <f t="shared" si="76"/>
        <v>0</v>
      </c>
      <c r="BH292" s="173">
        <f t="shared" si="77"/>
        <v>0</v>
      </c>
      <c r="BI292" s="173">
        <f t="shared" si="78"/>
        <v>0</v>
      </c>
      <c r="BJ292" s="13" t="s">
        <v>21</v>
      </c>
      <c r="BK292" s="173">
        <f t="shared" si="79"/>
        <v>0</v>
      </c>
      <c r="BL292" s="13" t="s">
        <v>21</v>
      </c>
      <c r="BM292" s="13" t="s">
        <v>935</v>
      </c>
    </row>
    <row r="293" spans="2:65" s="1" customFormat="1" ht="45" customHeight="1">
      <c r="B293" s="30"/>
      <c r="C293" s="162" t="s">
        <v>936</v>
      </c>
      <c r="D293" s="162" t="s">
        <v>124</v>
      </c>
      <c r="E293" s="163" t="s">
        <v>937</v>
      </c>
      <c r="F293" s="164" t="s">
        <v>938</v>
      </c>
      <c r="G293" s="165" t="s">
        <v>127</v>
      </c>
      <c r="H293" s="166">
        <v>5</v>
      </c>
      <c r="I293" s="167"/>
      <c r="J293" s="168">
        <f t="shared" si="70"/>
        <v>0</v>
      </c>
      <c r="K293" s="164" t="s">
        <v>128</v>
      </c>
      <c r="L293" s="34"/>
      <c r="M293" s="169" t="s">
        <v>1</v>
      </c>
      <c r="N293" s="170" t="s">
        <v>47</v>
      </c>
      <c r="O293" s="56"/>
      <c r="P293" s="171">
        <f t="shared" si="71"/>
        <v>0</v>
      </c>
      <c r="Q293" s="171">
        <v>0</v>
      </c>
      <c r="R293" s="171">
        <f t="shared" si="72"/>
        <v>0</v>
      </c>
      <c r="S293" s="171">
        <v>0</v>
      </c>
      <c r="T293" s="172">
        <f t="shared" si="73"/>
        <v>0</v>
      </c>
      <c r="AR293" s="13" t="s">
        <v>21</v>
      </c>
      <c r="AT293" s="13" t="s">
        <v>124</v>
      </c>
      <c r="AU293" s="13" t="s">
        <v>21</v>
      </c>
      <c r="AY293" s="13" t="s">
        <v>130</v>
      </c>
      <c r="BE293" s="173">
        <f t="shared" si="74"/>
        <v>0</v>
      </c>
      <c r="BF293" s="173">
        <f t="shared" si="75"/>
        <v>0</v>
      </c>
      <c r="BG293" s="173">
        <f t="shared" si="76"/>
        <v>0</v>
      </c>
      <c r="BH293" s="173">
        <f t="shared" si="77"/>
        <v>0</v>
      </c>
      <c r="BI293" s="173">
        <f t="shared" si="78"/>
        <v>0</v>
      </c>
      <c r="BJ293" s="13" t="s">
        <v>21</v>
      </c>
      <c r="BK293" s="173">
        <f t="shared" si="79"/>
        <v>0</v>
      </c>
      <c r="BL293" s="13" t="s">
        <v>21</v>
      </c>
      <c r="BM293" s="13" t="s">
        <v>939</v>
      </c>
    </row>
    <row r="294" spans="2:65" s="1" customFormat="1" ht="22.5" customHeight="1">
      <c r="B294" s="30"/>
      <c r="C294" s="162" t="s">
        <v>940</v>
      </c>
      <c r="D294" s="162" t="s">
        <v>124</v>
      </c>
      <c r="E294" s="163" t="s">
        <v>941</v>
      </c>
      <c r="F294" s="164" t="s">
        <v>942</v>
      </c>
      <c r="G294" s="165" t="s">
        <v>127</v>
      </c>
      <c r="H294" s="166">
        <v>4</v>
      </c>
      <c r="I294" s="167"/>
      <c r="J294" s="168">
        <f t="shared" si="70"/>
        <v>0</v>
      </c>
      <c r="K294" s="164" t="s">
        <v>128</v>
      </c>
      <c r="L294" s="34"/>
      <c r="M294" s="169" t="s">
        <v>1</v>
      </c>
      <c r="N294" s="170" t="s">
        <v>47</v>
      </c>
      <c r="O294" s="56"/>
      <c r="P294" s="171">
        <f t="shared" si="71"/>
        <v>0</v>
      </c>
      <c r="Q294" s="171">
        <v>0</v>
      </c>
      <c r="R294" s="171">
        <f t="shared" si="72"/>
        <v>0</v>
      </c>
      <c r="S294" s="171">
        <v>0</v>
      </c>
      <c r="T294" s="172">
        <f t="shared" si="73"/>
        <v>0</v>
      </c>
      <c r="AR294" s="13" t="s">
        <v>21</v>
      </c>
      <c r="AT294" s="13" t="s">
        <v>124</v>
      </c>
      <c r="AU294" s="13" t="s">
        <v>21</v>
      </c>
      <c r="AY294" s="13" t="s">
        <v>130</v>
      </c>
      <c r="BE294" s="173">
        <f t="shared" si="74"/>
        <v>0</v>
      </c>
      <c r="BF294" s="173">
        <f t="shared" si="75"/>
        <v>0</v>
      </c>
      <c r="BG294" s="173">
        <f t="shared" si="76"/>
        <v>0</v>
      </c>
      <c r="BH294" s="173">
        <f t="shared" si="77"/>
        <v>0</v>
      </c>
      <c r="BI294" s="173">
        <f t="shared" si="78"/>
        <v>0</v>
      </c>
      <c r="BJ294" s="13" t="s">
        <v>21</v>
      </c>
      <c r="BK294" s="173">
        <f t="shared" si="79"/>
        <v>0</v>
      </c>
      <c r="BL294" s="13" t="s">
        <v>21</v>
      </c>
      <c r="BM294" s="13" t="s">
        <v>943</v>
      </c>
    </row>
    <row r="295" spans="2:65" s="1" customFormat="1" ht="22.5" customHeight="1">
      <c r="B295" s="30"/>
      <c r="C295" s="162" t="s">
        <v>944</v>
      </c>
      <c r="D295" s="162" t="s">
        <v>124</v>
      </c>
      <c r="E295" s="163" t="s">
        <v>945</v>
      </c>
      <c r="F295" s="164" t="s">
        <v>946</v>
      </c>
      <c r="G295" s="165" t="s">
        <v>127</v>
      </c>
      <c r="H295" s="166">
        <v>8</v>
      </c>
      <c r="I295" s="167"/>
      <c r="J295" s="168">
        <f t="shared" si="70"/>
        <v>0</v>
      </c>
      <c r="K295" s="164" t="s">
        <v>128</v>
      </c>
      <c r="L295" s="34"/>
      <c r="M295" s="200" t="s">
        <v>1</v>
      </c>
      <c r="N295" s="201" t="s">
        <v>47</v>
      </c>
      <c r="O295" s="202"/>
      <c r="P295" s="203">
        <f t="shared" si="71"/>
        <v>0</v>
      </c>
      <c r="Q295" s="203">
        <v>0</v>
      </c>
      <c r="R295" s="203">
        <f t="shared" si="72"/>
        <v>0</v>
      </c>
      <c r="S295" s="203">
        <v>0</v>
      </c>
      <c r="T295" s="204">
        <f t="shared" si="73"/>
        <v>0</v>
      </c>
      <c r="AR295" s="13" t="s">
        <v>21</v>
      </c>
      <c r="AT295" s="13" t="s">
        <v>124</v>
      </c>
      <c r="AU295" s="13" t="s">
        <v>21</v>
      </c>
      <c r="AY295" s="13" t="s">
        <v>130</v>
      </c>
      <c r="BE295" s="173">
        <f t="shared" si="74"/>
        <v>0</v>
      </c>
      <c r="BF295" s="173">
        <f t="shared" si="75"/>
        <v>0</v>
      </c>
      <c r="BG295" s="173">
        <f t="shared" si="76"/>
        <v>0</v>
      </c>
      <c r="BH295" s="173">
        <f t="shared" si="77"/>
        <v>0</v>
      </c>
      <c r="BI295" s="173">
        <f t="shared" si="78"/>
        <v>0</v>
      </c>
      <c r="BJ295" s="13" t="s">
        <v>21</v>
      </c>
      <c r="BK295" s="173">
        <f t="shared" si="79"/>
        <v>0</v>
      </c>
      <c r="BL295" s="13" t="s">
        <v>21</v>
      </c>
      <c r="BM295" s="13" t="s">
        <v>947</v>
      </c>
    </row>
    <row r="296" spans="2:65" s="1" customFormat="1" ht="6.95" customHeight="1">
      <c r="B296" s="42"/>
      <c r="C296" s="43"/>
      <c r="D296" s="43"/>
      <c r="E296" s="43"/>
      <c r="F296" s="43"/>
      <c r="G296" s="43"/>
      <c r="H296" s="43"/>
      <c r="I296" s="130"/>
      <c r="J296" s="43"/>
      <c r="K296" s="43"/>
      <c r="L296" s="34"/>
    </row>
  </sheetData>
  <sheetProtection algorithmName="SHA-512" hashValue="g5vSBrbrVHExA9FyeesjwqUC26kIqw7gRMKqvR1vtLtqdAa3cDGwxYcubvNPWSjZ9DxIdHsGCPvmFlBER4kZLQ==" saltValue="2Exoh83dLCeF0flkSgjZiyxcF0atl5+dJJ+polx7A5fZEhGE1V0+KaDYqDH2h0Qi92y+WJ29AaK89HQ9im/4jw==" spinCount="100000" sheet="1" objects="1" scenarios="1" formatColumns="0" formatRows="0" autoFilter="0"/>
  <autoFilter ref="C87:K295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8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05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2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5"/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3" t="s">
        <v>92</v>
      </c>
    </row>
    <row r="3" spans="2:46" ht="6.95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16"/>
      <c r="AT3" s="13" t="s">
        <v>84</v>
      </c>
    </row>
    <row r="4" spans="2:46" ht="24.95" customHeight="1">
      <c r="B4" s="16"/>
      <c r="D4" s="106" t="s">
        <v>96</v>
      </c>
      <c r="L4" s="16"/>
      <c r="M4" s="20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107" t="s">
        <v>16</v>
      </c>
      <c r="L6" s="16"/>
    </row>
    <row r="7" spans="2:46" ht="16.5" customHeight="1">
      <c r="B7" s="16"/>
      <c r="E7" s="249" t="str">
        <f>'Rekapitulace stavby'!K6</f>
        <v>Údržba, opravy a odstraňování závad u SSZT 2019 - SSZT Nymburk</v>
      </c>
      <c r="F7" s="250"/>
      <c r="G7" s="250"/>
      <c r="H7" s="250"/>
      <c r="L7" s="16"/>
    </row>
    <row r="8" spans="2:46" ht="12" customHeight="1">
      <c r="B8" s="16"/>
      <c r="D8" s="107" t="s">
        <v>97</v>
      </c>
      <c r="L8" s="16"/>
    </row>
    <row r="9" spans="2:46" s="1" customFormat="1" ht="16.5" customHeight="1">
      <c r="B9" s="34"/>
      <c r="E9" s="249" t="s">
        <v>98</v>
      </c>
      <c r="F9" s="251"/>
      <c r="G9" s="251"/>
      <c r="H9" s="251"/>
      <c r="I9" s="108"/>
      <c r="L9" s="34"/>
    </row>
    <row r="10" spans="2:46" s="1" customFormat="1" ht="12" customHeight="1">
      <c r="B10" s="34"/>
      <c r="D10" s="107" t="s">
        <v>99</v>
      </c>
      <c r="I10" s="108"/>
      <c r="L10" s="34"/>
    </row>
    <row r="11" spans="2:46" s="1" customFormat="1" ht="36.950000000000003" customHeight="1">
      <c r="B11" s="34"/>
      <c r="E11" s="252" t="s">
        <v>948</v>
      </c>
      <c r="F11" s="251"/>
      <c r="G11" s="251"/>
      <c r="H11" s="251"/>
      <c r="I11" s="108"/>
      <c r="L11" s="34"/>
    </row>
    <row r="12" spans="2:46" s="1" customFormat="1" ht="11.25">
      <c r="B12" s="34"/>
      <c r="I12" s="108"/>
      <c r="L12" s="34"/>
    </row>
    <row r="13" spans="2:46" s="1" customFormat="1" ht="12" customHeight="1">
      <c r="B13" s="34"/>
      <c r="D13" s="107" t="s">
        <v>19</v>
      </c>
      <c r="F13" s="13" t="s">
        <v>1</v>
      </c>
      <c r="I13" s="109" t="s">
        <v>20</v>
      </c>
      <c r="J13" s="13" t="s">
        <v>1</v>
      </c>
      <c r="L13" s="34"/>
    </row>
    <row r="14" spans="2:46" s="1" customFormat="1" ht="12" customHeight="1">
      <c r="B14" s="34"/>
      <c r="D14" s="107" t="s">
        <v>22</v>
      </c>
      <c r="F14" s="13" t="s">
        <v>23</v>
      </c>
      <c r="I14" s="109" t="s">
        <v>24</v>
      </c>
      <c r="J14" s="110" t="str">
        <f>'Rekapitulace stavby'!AN8</f>
        <v>1. 2. 2019</v>
      </c>
      <c r="L14" s="34"/>
    </row>
    <row r="15" spans="2:46" s="1" customFormat="1" ht="10.9" customHeight="1">
      <c r="B15" s="34"/>
      <c r="I15" s="108"/>
      <c r="L15" s="34"/>
    </row>
    <row r="16" spans="2:46" s="1" customFormat="1" ht="12" customHeight="1">
      <c r="B16" s="34"/>
      <c r="D16" s="107" t="s">
        <v>28</v>
      </c>
      <c r="I16" s="109" t="s">
        <v>29</v>
      </c>
      <c r="J16" s="13" t="s">
        <v>30</v>
      </c>
      <c r="L16" s="34"/>
    </row>
    <row r="17" spans="2:12" s="1" customFormat="1" ht="18" customHeight="1">
      <c r="B17" s="34"/>
      <c r="E17" s="13" t="s">
        <v>31</v>
      </c>
      <c r="I17" s="109" t="s">
        <v>32</v>
      </c>
      <c r="J17" s="13" t="s">
        <v>33</v>
      </c>
      <c r="L17" s="34"/>
    </row>
    <row r="18" spans="2:12" s="1" customFormat="1" ht="6.95" customHeight="1">
      <c r="B18" s="34"/>
      <c r="I18" s="108"/>
      <c r="L18" s="34"/>
    </row>
    <row r="19" spans="2:12" s="1" customFormat="1" ht="12" customHeight="1">
      <c r="B19" s="34"/>
      <c r="D19" s="107" t="s">
        <v>34</v>
      </c>
      <c r="I19" s="109" t="s">
        <v>29</v>
      </c>
      <c r="J19" s="26" t="str">
        <f>'Rekapitulace stavby'!AN13</f>
        <v>Vyplň údaj</v>
      </c>
      <c r="L19" s="34"/>
    </row>
    <row r="20" spans="2:12" s="1" customFormat="1" ht="18" customHeight="1">
      <c r="B20" s="34"/>
      <c r="E20" s="253" t="str">
        <f>'Rekapitulace stavby'!E14</f>
        <v>Vyplň údaj</v>
      </c>
      <c r="F20" s="254"/>
      <c r="G20" s="254"/>
      <c r="H20" s="254"/>
      <c r="I20" s="109" t="s">
        <v>32</v>
      </c>
      <c r="J20" s="26" t="str">
        <f>'Rekapitulace stavby'!AN14</f>
        <v>Vyplň údaj</v>
      </c>
      <c r="L20" s="34"/>
    </row>
    <row r="21" spans="2:12" s="1" customFormat="1" ht="6.95" customHeight="1">
      <c r="B21" s="34"/>
      <c r="I21" s="108"/>
      <c r="L21" s="34"/>
    </row>
    <row r="22" spans="2:12" s="1" customFormat="1" ht="12" customHeight="1">
      <c r="B22" s="34"/>
      <c r="D22" s="107" t="s">
        <v>36</v>
      </c>
      <c r="I22" s="109" t="s">
        <v>29</v>
      </c>
      <c r="J22" s="13" t="s">
        <v>1</v>
      </c>
      <c r="L22" s="34"/>
    </row>
    <row r="23" spans="2:12" s="1" customFormat="1" ht="18" customHeight="1">
      <c r="B23" s="34"/>
      <c r="E23" s="13" t="s">
        <v>37</v>
      </c>
      <c r="I23" s="109" t="s">
        <v>32</v>
      </c>
      <c r="J23" s="13" t="s">
        <v>1</v>
      </c>
      <c r="L23" s="34"/>
    </row>
    <row r="24" spans="2:12" s="1" customFormat="1" ht="6.95" customHeight="1">
      <c r="B24" s="34"/>
      <c r="I24" s="108"/>
      <c r="L24" s="34"/>
    </row>
    <row r="25" spans="2:12" s="1" customFormat="1" ht="12" customHeight="1">
      <c r="B25" s="34"/>
      <c r="D25" s="107" t="s">
        <v>39</v>
      </c>
      <c r="I25" s="109" t="s">
        <v>29</v>
      </c>
      <c r="J25" s="13" t="s">
        <v>1</v>
      </c>
      <c r="L25" s="34"/>
    </row>
    <row r="26" spans="2:12" s="1" customFormat="1" ht="18" customHeight="1">
      <c r="B26" s="34"/>
      <c r="E26" s="13" t="s">
        <v>101</v>
      </c>
      <c r="I26" s="109" t="s">
        <v>32</v>
      </c>
      <c r="J26" s="13" t="s">
        <v>1</v>
      </c>
      <c r="L26" s="34"/>
    </row>
    <row r="27" spans="2:12" s="1" customFormat="1" ht="6.95" customHeight="1">
      <c r="B27" s="34"/>
      <c r="I27" s="108"/>
      <c r="L27" s="34"/>
    </row>
    <row r="28" spans="2:12" s="1" customFormat="1" ht="12" customHeight="1">
      <c r="B28" s="34"/>
      <c r="D28" s="107" t="s">
        <v>40</v>
      </c>
      <c r="I28" s="108"/>
      <c r="L28" s="34"/>
    </row>
    <row r="29" spans="2:12" s="7" customFormat="1" ht="16.5" customHeight="1">
      <c r="B29" s="111"/>
      <c r="E29" s="255" t="s">
        <v>1</v>
      </c>
      <c r="F29" s="255"/>
      <c r="G29" s="255"/>
      <c r="H29" s="255"/>
      <c r="I29" s="112"/>
      <c r="L29" s="111"/>
    </row>
    <row r="30" spans="2:12" s="1" customFormat="1" ht="6.95" customHeight="1">
      <c r="B30" s="34"/>
      <c r="I30" s="108"/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113"/>
      <c r="J31" s="52"/>
      <c r="K31" s="52"/>
      <c r="L31" s="34"/>
    </row>
    <row r="32" spans="2:12" s="1" customFormat="1" ht="25.35" customHeight="1">
      <c r="B32" s="34"/>
      <c r="D32" s="114" t="s">
        <v>42</v>
      </c>
      <c r="I32" s="108"/>
      <c r="J32" s="115">
        <f>ROUND(J85, 2)</f>
        <v>0</v>
      </c>
      <c r="L32" s="34"/>
    </row>
    <row r="33" spans="2:12" s="1" customFormat="1" ht="6.95" customHeight="1">
      <c r="B33" s="34"/>
      <c r="D33" s="52"/>
      <c r="E33" s="52"/>
      <c r="F33" s="52"/>
      <c r="G33" s="52"/>
      <c r="H33" s="52"/>
      <c r="I33" s="113"/>
      <c r="J33" s="52"/>
      <c r="K33" s="52"/>
      <c r="L33" s="34"/>
    </row>
    <row r="34" spans="2:12" s="1" customFormat="1" ht="14.45" customHeight="1">
      <c r="B34" s="34"/>
      <c r="F34" s="116" t="s">
        <v>44</v>
      </c>
      <c r="I34" s="117" t="s">
        <v>43</v>
      </c>
      <c r="J34" s="116" t="s">
        <v>45</v>
      </c>
      <c r="L34" s="34"/>
    </row>
    <row r="35" spans="2:12" s="1" customFormat="1" ht="14.45" customHeight="1">
      <c r="B35" s="34"/>
      <c r="D35" s="107" t="s">
        <v>46</v>
      </c>
      <c r="E35" s="107" t="s">
        <v>47</v>
      </c>
      <c r="F35" s="118">
        <f>ROUND((SUM(BE85:BE104)),  2)</f>
        <v>0</v>
      </c>
      <c r="I35" s="119">
        <v>0.21</v>
      </c>
      <c r="J35" s="118">
        <f>ROUND(((SUM(BE85:BE104))*I35),  2)</f>
        <v>0</v>
      </c>
      <c r="L35" s="34"/>
    </row>
    <row r="36" spans="2:12" s="1" customFormat="1" ht="14.45" customHeight="1">
      <c r="B36" s="34"/>
      <c r="E36" s="107" t="s">
        <v>48</v>
      </c>
      <c r="F36" s="118">
        <f>ROUND((SUM(BF85:BF104)),  2)</f>
        <v>0</v>
      </c>
      <c r="I36" s="119">
        <v>0.15</v>
      </c>
      <c r="J36" s="118">
        <f>ROUND(((SUM(BF85:BF104))*I36),  2)</f>
        <v>0</v>
      </c>
      <c r="L36" s="34"/>
    </row>
    <row r="37" spans="2:12" s="1" customFormat="1" ht="14.45" hidden="1" customHeight="1">
      <c r="B37" s="34"/>
      <c r="E37" s="107" t="s">
        <v>49</v>
      </c>
      <c r="F37" s="118">
        <f>ROUND((SUM(BG85:BG104)),  2)</f>
        <v>0</v>
      </c>
      <c r="I37" s="119">
        <v>0.21</v>
      </c>
      <c r="J37" s="118">
        <f>0</f>
        <v>0</v>
      </c>
      <c r="L37" s="34"/>
    </row>
    <row r="38" spans="2:12" s="1" customFormat="1" ht="14.45" hidden="1" customHeight="1">
      <c r="B38" s="34"/>
      <c r="E38" s="107" t="s">
        <v>50</v>
      </c>
      <c r="F38" s="118">
        <f>ROUND((SUM(BH85:BH104)),  2)</f>
        <v>0</v>
      </c>
      <c r="I38" s="119">
        <v>0.15</v>
      </c>
      <c r="J38" s="118">
        <f>0</f>
        <v>0</v>
      </c>
      <c r="L38" s="34"/>
    </row>
    <row r="39" spans="2:12" s="1" customFormat="1" ht="14.45" hidden="1" customHeight="1">
      <c r="B39" s="34"/>
      <c r="E39" s="107" t="s">
        <v>51</v>
      </c>
      <c r="F39" s="118">
        <f>ROUND((SUM(BI85:BI104)),  2)</f>
        <v>0</v>
      </c>
      <c r="I39" s="119">
        <v>0</v>
      </c>
      <c r="J39" s="118">
        <f>0</f>
        <v>0</v>
      </c>
      <c r="L39" s="34"/>
    </row>
    <row r="40" spans="2:12" s="1" customFormat="1" ht="6.95" customHeight="1">
      <c r="B40" s="34"/>
      <c r="I40" s="108"/>
      <c r="L40" s="34"/>
    </row>
    <row r="41" spans="2:12" s="1" customFormat="1" ht="25.35" customHeight="1">
      <c r="B41" s="34"/>
      <c r="C41" s="120"/>
      <c r="D41" s="121" t="s">
        <v>52</v>
      </c>
      <c r="E41" s="122"/>
      <c r="F41" s="122"/>
      <c r="G41" s="123" t="s">
        <v>53</v>
      </c>
      <c r="H41" s="124" t="s">
        <v>54</v>
      </c>
      <c r="I41" s="125"/>
      <c r="J41" s="126">
        <f>SUM(J32:J39)</f>
        <v>0</v>
      </c>
      <c r="K41" s="127"/>
      <c r="L41" s="34"/>
    </row>
    <row r="42" spans="2:12" s="1" customFormat="1" ht="14.45" customHeight="1">
      <c r="B42" s="128"/>
      <c r="C42" s="129"/>
      <c r="D42" s="129"/>
      <c r="E42" s="129"/>
      <c r="F42" s="129"/>
      <c r="G42" s="129"/>
      <c r="H42" s="129"/>
      <c r="I42" s="130"/>
      <c r="J42" s="129"/>
      <c r="K42" s="129"/>
      <c r="L42" s="34"/>
    </row>
    <row r="46" spans="2:12" s="1" customFormat="1" ht="6.95" customHeight="1">
      <c r="B46" s="131"/>
      <c r="C46" s="132"/>
      <c r="D46" s="132"/>
      <c r="E46" s="132"/>
      <c r="F46" s="132"/>
      <c r="G46" s="132"/>
      <c r="H46" s="132"/>
      <c r="I46" s="133"/>
      <c r="J46" s="132"/>
      <c r="K46" s="132"/>
      <c r="L46" s="34"/>
    </row>
    <row r="47" spans="2:12" s="1" customFormat="1" ht="24.95" customHeight="1">
      <c r="B47" s="30"/>
      <c r="C47" s="19" t="s">
        <v>102</v>
      </c>
      <c r="D47" s="31"/>
      <c r="E47" s="31"/>
      <c r="F47" s="31"/>
      <c r="G47" s="31"/>
      <c r="H47" s="31"/>
      <c r="I47" s="108"/>
      <c r="J47" s="31"/>
      <c r="K47" s="31"/>
      <c r="L47" s="34"/>
    </row>
    <row r="48" spans="2:12" s="1" customFormat="1" ht="6.95" customHeight="1">
      <c r="B48" s="30"/>
      <c r="C48" s="31"/>
      <c r="D48" s="31"/>
      <c r="E48" s="31"/>
      <c r="F48" s="31"/>
      <c r="G48" s="31"/>
      <c r="H48" s="31"/>
      <c r="I48" s="108"/>
      <c r="J48" s="31"/>
      <c r="K48" s="31"/>
      <c r="L48" s="34"/>
    </row>
    <row r="49" spans="2:47" s="1" customFormat="1" ht="12" customHeight="1">
      <c r="B49" s="30"/>
      <c r="C49" s="25" t="s">
        <v>16</v>
      </c>
      <c r="D49" s="31"/>
      <c r="E49" s="31"/>
      <c r="F49" s="31"/>
      <c r="G49" s="31"/>
      <c r="H49" s="31"/>
      <c r="I49" s="108"/>
      <c r="J49" s="31"/>
      <c r="K49" s="31"/>
      <c r="L49" s="34"/>
    </row>
    <row r="50" spans="2:47" s="1" customFormat="1" ht="16.5" customHeight="1">
      <c r="B50" s="30"/>
      <c r="C50" s="31"/>
      <c r="D50" s="31"/>
      <c r="E50" s="256" t="str">
        <f>E7</f>
        <v>Údržba, opravy a odstraňování závad u SSZT 2019 - SSZT Nymburk</v>
      </c>
      <c r="F50" s="257"/>
      <c r="G50" s="257"/>
      <c r="H50" s="257"/>
      <c r="I50" s="108"/>
      <c r="J50" s="31"/>
      <c r="K50" s="31"/>
      <c r="L50" s="34"/>
    </row>
    <row r="51" spans="2:47" ht="12" customHeight="1">
      <c r="B51" s="17"/>
      <c r="C51" s="25" t="s">
        <v>97</v>
      </c>
      <c r="D51" s="18"/>
      <c r="E51" s="18"/>
      <c r="F51" s="18"/>
      <c r="G51" s="18"/>
      <c r="H51" s="18"/>
      <c r="J51" s="18"/>
      <c r="K51" s="18"/>
      <c r="L51" s="16"/>
    </row>
    <row r="52" spans="2:47" s="1" customFormat="1" ht="16.5" customHeight="1">
      <c r="B52" s="30"/>
      <c r="C52" s="31"/>
      <c r="D52" s="31"/>
      <c r="E52" s="256" t="s">
        <v>98</v>
      </c>
      <c r="F52" s="223"/>
      <c r="G52" s="223"/>
      <c r="H52" s="223"/>
      <c r="I52" s="108"/>
      <c r="J52" s="31"/>
      <c r="K52" s="31"/>
      <c r="L52" s="34"/>
    </row>
    <row r="53" spans="2:47" s="1" customFormat="1" ht="12" customHeight="1">
      <c r="B53" s="30"/>
      <c r="C53" s="25" t="s">
        <v>99</v>
      </c>
      <c r="D53" s="31"/>
      <c r="E53" s="31"/>
      <c r="F53" s="31"/>
      <c r="G53" s="31"/>
      <c r="H53" s="31"/>
      <c r="I53" s="108"/>
      <c r="J53" s="31"/>
      <c r="K53" s="31"/>
      <c r="L53" s="34"/>
    </row>
    <row r="54" spans="2:47" s="1" customFormat="1" ht="16.5" customHeight="1">
      <c r="B54" s="30"/>
      <c r="C54" s="31"/>
      <c r="D54" s="31"/>
      <c r="E54" s="224" t="str">
        <f>E11</f>
        <v>PS-02 - URS</v>
      </c>
      <c r="F54" s="223"/>
      <c r="G54" s="223"/>
      <c r="H54" s="223"/>
      <c r="I54" s="108"/>
      <c r="J54" s="31"/>
      <c r="K54" s="31"/>
      <c r="L54" s="34"/>
    </row>
    <row r="55" spans="2:47" s="1" customFormat="1" ht="6.95" customHeight="1">
      <c r="B55" s="30"/>
      <c r="C55" s="31"/>
      <c r="D55" s="31"/>
      <c r="E55" s="31"/>
      <c r="F55" s="31"/>
      <c r="G55" s="31"/>
      <c r="H55" s="31"/>
      <c r="I55" s="108"/>
      <c r="J55" s="31"/>
      <c r="K55" s="31"/>
      <c r="L55" s="34"/>
    </row>
    <row r="56" spans="2:47" s="1" customFormat="1" ht="12" customHeight="1">
      <c r="B56" s="30"/>
      <c r="C56" s="25" t="s">
        <v>22</v>
      </c>
      <c r="D56" s="31"/>
      <c r="E56" s="31"/>
      <c r="F56" s="23" t="str">
        <f>F14</f>
        <v>Středočeský kraj</v>
      </c>
      <c r="G56" s="31"/>
      <c r="H56" s="31"/>
      <c r="I56" s="109" t="s">
        <v>24</v>
      </c>
      <c r="J56" s="51" t="str">
        <f>IF(J14="","",J14)</f>
        <v>1. 2. 2019</v>
      </c>
      <c r="K56" s="31"/>
      <c r="L56" s="34"/>
    </row>
    <row r="57" spans="2:47" s="1" customFormat="1" ht="6.95" customHeight="1">
      <c r="B57" s="30"/>
      <c r="C57" s="31"/>
      <c r="D57" s="31"/>
      <c r="E57" s="31"/>
      <c r="F57" s="31"/>
      <c r="G57" s="31"/>
      <c r="H57" s="31"/>
      <c r="I57" s="108"/>
      <c r="J57" s="31"/>
      <c r="K57" s="31"/>
      <c r="L57" s="34"/>
    </row>
    <row r="58" spans="2:47" s="1" customFormat="1" ht="13.7" customHeight="1">
      <c r="B58" s="30"/>
      <c r="C58" s="25" t="s">
        <v>28</v>
      </c>
      <c r="D58" s="31"/>
      <c r="E58" s="31"/>
      <c r="F58" s="23" t="str">
        <f>E17</f>
        <v>Správa železniční dopravní cesty,státní organizace</v>
      </c>
      <c r="G58" s="31"/>
      <c r="H58" s="31"/>
      <c r="I58" s="109" t="s">
        <v>36</v>
      </c>
      <c r="J58" s="28" t="str">
        <f>E23</f>
        <v xml:space="preserve"> </v>
      </c>
      <c r="K58" s="31"/>
      <c r="L58" s="34"/>
    </row>
    <row r="59" spans="2:47" s="1" customFormat="1" ht="13.7" customHeight="1">
      <c r="B59" s="30"/>
      <c r="C59" s="25" t="s">
        <v>34</v>
      </c>
      <c r="D59" s="31"/>
      <c r="E59" s="31"/>
      <c r="F59" s="23" t="str">
        <f>IF(E20="","",E20)</f>
        <v>Vyplň údaj</v>
      </c>
      <c r="G59" s="31"/>
      <c r="H59" s="31"/>
      <c r="I59" s="109" t="s">
        <v>39</v>
      </c>
      <c r="J59" s="28" t="str">
        <f>E26</f>
        <v xml:space="preserve"> Smetanová Silvie</v>
      </c>
      <c r="K59" s="31"/>
      <c r="L59" s="34"/>
    </row>
    <row r="60" spans="2:47" s="1" customFormat="1" ht="10.35" customHeight="1">
      <c r="B60" s="30"/>
      <c r="C60" s="31"/>
      <c r="D60" s="31"/>
      <c r="E60" s="31"/>
      <c r="F60" s="31"/>
      <c r="G60" s="31"/>
      <c r="H60" s="31"/>
      <c r="I60" s="108"/>
      <c r="J60" s="31"/>
      <c r="K60" s="31"/>
      <c r="L60" s="34"/>
    </row>
    <row r="61" spans="2:47" s="1" customFormat="1" ht="29.25" customHeight="1">
      <c r="B61" s="30"/>
      <c r="C61" s="134" t="s">
        <v>103</v>
      </c>
      <c r="D61" s="135"/>
      <c r="E61" s="135"/>
      <c r="F61" s="135"/>
      <c r="G61" s="135"/>
      <c r="H61" s="135"/>
      <c r="I61" s="136"/>
      <c r="J61" s="137" t="s">
        <v>104</v>
      </c>
      <c r="K61" s="135"/>
      <c r="L61" s="34"/>
    </row>
    <row r="62" spans="2:47" s="1" customFormat="1" ht="10.35" customHeight="1">
      <c r="B62" s="30"/>
      <c r="C62" s="31"/>
      <c r="D62" s="31"/>
      <c r="E62" s="31"/>
      <c r="F62" s="31"/>
      <c r="G62" s="31"/>
      <c r="H62" s="31"/>
      <c r="I62" s="108"/>
      <c r="J62" s="31"/>
      <c r="K62" s="31"/>
      <c r="L62" s="34"/>
    </row>
    <row r="63" spans="2:47" s="1" customFormat="1" ht="22.9" customHeight="1">
      <c r="B63" s="30"/>
      <c r="C63" s="138" t="s">
        <v>105</v>
      </c>
      <c r="D63" s="31"/>
      <c r="E63" s="31"/>
      <c r="F63" s="31"/>
      <c r="G63" s="31"/>
      <c r="H63" s="31"/>
      <c r="I63" s="108"/>
      <c r="J63" s="69">
        <f>J85</f>
        <v>0</v>
      </c>
      <c r="K63" s="31"/>
      <c r="L63" s="34"/>
      <c r="AU63" s="13" t="s">
        <v>106</v>
      </c>
    </row>
    <row r="64" spans="2:47" s="1" customFormat="1" ht="21.75" customHeight="1">
      <c r="B64" s="30"/>
      <c r="C64" s="31"/>
      <c r="D64" s="31"/>
      <c r="E64" s="31"/>
      <c r="F64" s="31"/>
      <c r="G64" s="31"/>
      <c r="H64" s="31"/>
      <c r="I64" s="108"/>
      <c r="J64" s="31"/>
      <c r="K64" s="31"/>
      <c r="L64" s="34"/>
    </row>
    <row r="65" spans="2:12" s="1" customFormat="1" ht="6.95" customHeight="1">
      <c r="B65" s="42"/>
      <c r="C65" s="43"/>
      <c r="D65" s="43"/>
      <c r="E65" s="43"/>
      <c r="F65" s="43"/>
      <c r="G65" s="43"/>
      <c r="H65" s="43"/>
      <c r="I65" s="130"/>
      <c r="J65" s="43"/>
      <c r="K65" s="43"/>
      <c r="L65" s="34"/>
    </row>
    <row r="69" spans="2:12" s="1" customFormat="1" ht="6.95" customHeight="1">
      <c r="B69" s="44"/>
      <c r="C69" s="45"/>
      <c r="D69" s="45"/>
      <c r="E69" s="45"/>
      <c r="F69" s="45"/>
      <c r="G69" s="45"/>
      <c r="H69" s="45"/>
      <c r="I69" s="133"/>
      <c r="J69" s="45"/>
      <c r="K69" s="45"/>
      <c r="L69" s="34"/>
    </row>
    <row r="70" spans="2:12" s="1" customFormat="1" ht="24.95" customHeight="1">
      <c r="B70" s="30"/>
      <c r="C70" s="19" t="s">
        <v>110</v>
      </c>
      <c r="D70" s="31"/>
      <c r="E70" s="31"/>
      <c r="F70" s="31"/>
      <c r="G70" s="31"/>
      <c r="H70" s="31"/>
      <c r="I70" s="108"/>
      <c r="J70" s="31"/>
      <c r="K70" s="31"/>
      <c r="L70" s="34"/>
    </row>
    <row r="71" spans="2:12" s="1" customFormat="1" ht="6.95" customHeight="1">
      <c r="B71" s="30"/>
      <c r="C71" s="31"/>
      <c r="D71" s="31"/>
      <c r="E71" s="31"/>
      <c r="F71" s="31"/>
      <c r="G71" s="31"/>
      <c r="H71" s="31"/>
      <c r="I71" s="108"/>
      <c r="J71" s="31"/>
      <c r="K71" s="31"/>
      <c r="L71" s="34"/>
    </row>
    <row r="72" spans="2:12" s="1" customFormat="1" ht="12" customHeight="1">
      <c r="B72" s="30"/>
      <c r="C72" s="25" t="s">
        <v>16</v>
      </c>
      <c r="D72" s="31"/>
      <c r="E72" s="31"/>
      <c r="F72" s="31"/>
      <c r="G72" s="31"/>
      <c r="H72" s="31"/>
      <c r="I72" s="108"/>
      <c r="J72" s="31"/>
      <c r="K72" s="31"/>
      <c r="L72" s="34"/>
    </row>
    <row r="73" spans="2:12" s="1" customFormat="1" ht="16.5" customHeight="1">
      <c r="B73" s="30"/>
      <c r="C73" s="31"/>
      <c r="D73" s="31"/>
      <c r="E73" s="256" t="str">
        <f>E7</f>
        <v>Údržba, opravy a odstraňování závad u SSZT 2019 - SSZT Nymburk</v>
      </c>
      <c r="F73" s="257"/>
      <c r="G73" s="257"/>
      <c r="H73" s="257"/>
      <c r="I73" s="108"/>
      <c r="J73" s="31"/>
      <c r="K73" s="31"/>
      <c r="L73" s="34"/>
    </row>
    <row r="74" spans="2:12" ht="12" customHeight="1">
      <c r="B74" s="17"/>
      <c r="C74" s="25" t="s">
        <v>97</v>
      </c>
      <c r="D74" s="18"/>
      <c r="E74" s="18"/>
      <c r="F74" s="18"/>
      <c r="G74" s="18"/>
      <c r="H74" s="18"/>
      <c r="J74" s="18"/>
      <c r="K74" s="18"/>
      <c r="L74" s="16"/>
    </row>
    <row r="75" spans="2:12" s="1" customFormat="1" ht="16.5" customHeight="1">
      <c r="B75" s="30"/>
      <c r="C75" s="31"/>
      <c r="D75" s="31"/>
      <c r="E75" s="256" t="s">
        <v>98</v>
      </c>
      <c r="F75" s="223"/>
      <c r="G75" s="223"/>
      <c r="H75" s="223"/>
      <c r="I75" s="108"/>
      <c r="J75" s="31"/>
      <c r="K75" s="31"/>
      <c r="L75" s="34"/>
    </row>
    <row r="76" spans="2:12" s="1" customFormat="1" ht="12" customHeight="1">
      <c r="B76" s="30"/>
      <c r="C76" s="25" t="s">
        <v>99</v>
      </c>
      <c r="D76" s="31"/>
      <c r="E76" s="31"/>
      <c r="F76" s="31"/>
      <c r="G76" s="31"/>
      <c r="H76" s="31"/>
      <c r="I76" s="108"/>
      <c r="J76" s="31"/>
      <c r="K76" s="31"/>
      <c r="L76" s="34"/>
    </row>
    <row r="77" spans="2:12" s="1" customFormat="1" ht="16.5" customHeight="1">
      <c r="B77" s="30"/>
      <c r="C77" s="31"/>
      <c r="D77" s="31"/>
      <c r="E77" s="224" t="str">
        <f>E11</f>
        <v>PS-02 - URS</v>
      </c>
      <c r="F77" s="223"/>
      <c r="G77" s="223"/>
      <c r="H77" s="223"/>
      <c r="I77" s="108"/>
      <c r="J77" s="31"/>
      <c r="K77" s="31"/>
      <c r="L77" s="34"/>
    </row>
    <row r="78" spans="2:12" s="1" customFormat="1" ht="6.95" customHeight="1">
      <c r="B78" s="30"/>
      <c r="C78" s="31"/>
      <c r="D78" s="31"/>
      <c r="E78" s="31"/>
      <c r="F78" s="31"/>
      <c r="G78" s="31"/>
      <c r="H78" s="31"/>
      <c r="I78" s="108"/>
      <c r="J78" s="31"/>
      <c r="K78" s="31"/>
      <c r="L78" s="34"/>
    </row>
    <row r="79" spans="2:12" s="1" customFormat="1" ht="12" customHeight="1">
      <c r="B79" s="30"/>
      <c r="C79" s="25" t="s">
        <v>22</v>
      </c>
      <c r="D79" s="31"/>
      <c r="E79" s="31"/>
      <c r="F79" s="23" t="str">
        <f>F14</f>
        <v>Středočeský kraj</v>
      </c>
      <c r="G79" s="31"/>
      <c r="H79" s="31"/>
      <c r="I79" s="109" t="s">
        <v>24</v>
      </c>
      <c r="J79" s="51" t="str">
        <f>IF(J14="","",J14)</f>
        <v>1. 2. 2019</v>
      </c>
      <c r="K79" s="31"/>
      <c r="L79" s="34"/>
    </row>
    <row r="80" spans="2:12" s="1" customFormat="1" ht="6.95" customHeight="1">
      <c r="B80" s="30"/>
      <c r="C80" s="31"/>
      <c r="D80" s="31"/>
      <c r="E80" s="31"/>
      <c r="F80" s="31"/>
      <c r="G80" s="31"/>
      <c r="H80" s="31"/>
      <c r="I80" s="108"/>
      <c r="J80" s="31"/>
      <c r="K80" s="31"/>
      <c r="L80" s="34"/>
    </row>
    <row r="81" spans="2:65" s="1" customFormat="1" ht="13.7" customHeight="1">
      <c r="B81" s="30"/>
      <c r="C81" s="25" t="s">
        <v>28</v>
      </c>
      <c r="D81" s="31"/>
      <c r="E81" s="31"/>
      <c r="F81" s="23" t="str">
        <f>E17</f>
        <v>Správa železniční dopravní cesty,státní organizace</v>
      </c>
      <c r="G81" s="31"/>
      <c r="H81" s="31"/>
      <c r="I81" s="109" t="s">
        <v>36</v>
      </c>
      <c r="J81" s="28" t="str">
        <f>E23</f>
        <v xml:space="preserve"> </v>
      </c>
      <c r="K81" s="31"/>
      <c r="L81" s="34"/>
    </row>
    <row r="82" spans="2:65" s="1" customFormat="1" ht="13.7" customHeight="1">
      <c r="B82" s="30"/>
      <c r="C82" s="25" t="s">
        <v>34</v>
      </c>
      <c r="D82" s="31"/>
      <c r="E82" s="31"/>
      <c r="F82" s="23" t="str">
        <f>IF(E20="","",E20)</f>
        <v>Vyplň údaj</v>
      </c>
      <c r="G82" s="31"/>
      <c r="H82" s="31"/>
      <c r="I82" s="109" t="s">
        <v>39</v>
      </c>
      <c r="J82" s="28" t="str">
        <f>E26</f>
        <v xml:space="preserve"> Smetanová Silvie</v>
      </c>
      <c r="K82" s="31"/>
      <c r="L82" s="34"/>
    </row>
    <row r="83" spans="2:65" s="1" customFormat="1" ht="10.35" customHeight="1">
      <c r="B83" s="30"/>
      <c r="C83" s="31"/>
      <c r="D83" s="31"/>
      <c r="E83" s="31"/>
      <c r="F83" s="31"/>
      <c r="G83" s="31"/>
      <c r="H83" s="31"/>
      <c r="I83" s="108"/>
      <c r="J83" s="31"/>
      <c r="K83" s="31"/>
      <c r="L83" s="34"/>
    </row>
    <row r="84" spans="2:65" s="10" customFormat="1" ht="29.25" customHeight="1">
      <c r="B84" s="152"/>
      <c r="C84" s="153" t="s">
        <v>111</v>
      </c>
      <c r="D84" s="154" t="s">
        <v>61</v>
      </c>
      <c r="E84" s="154" t="s">
        <v>57</v>
      </c>
      <c r="F84" s="154" t="s">
        <v>58</v>
      </c>
      <c r="G84" s="154" t="s">
        <v>112</v>
      </c>
      <c r="H84" s="154" t="s">
        <v>113</v>
      </c>
      <c r="I84" s="155" t="s">
        <v>114</v>
      </c>
      <c r="J84" s="154" t="s">
        <v>104</v>
      </c>
      <c r="K84" s="156" t="s">
        <v>115</v>
      </c>
      <c r="L84" s="157"/>
      <c r="M84" s="60" t="s">
        <v>1</v>
      </c>
      <c r="N84" s="61" t="s">
        <v>46</v>
      </c>
      <c r="O84" s="61" t="s">
        <v>116</v>
      </c>
      <c r="P84" s="61" t="s">
        <v>117</v>
      </c>
      <c r="Q84" s="61" t="s">
        <v>118</v>
      </c>
      <c r="R84" s="61" t="s">
        <v>119</v>
      </c>
      <c r="S84" s="61" t="s">
        <v>120</v>
      </c>
      <c r="T84" s="62" t="s">
        <v>121</v>
      </c>
    </row>
    <row r="85" spans="2:65" s="1" customFormat="1" ht="22.9" customHeight="1">
      <c r="B85" s="30"/>
      <c r="C85" s="67" t="s">
        <v>122</v>
      </c>
      <c r="D85" s="31"/>
      <c r="E85" s="31"/>
      <c r="F85" s="31"/>
      <c r="G85" s="31"/>
      <c r="H85" s="31"/>
      <c r="I85" s="108"/>
      <c r="J85" s="158">
        <f>BK85</f>
        <v>0</v>
      </c>
      <c r="K85" s="31"/>
      <c r="L85" s="34"/>
      <c r="M85" s="63"/>
      <c r="N85" s="64"/>
      <c r="O85" s="64"/>
      <c r="P85" s="159">
        <f>SUM(P86:P104)</f>
        <v>0</v>
      </c>
      <c r="Q85" s="64"/>
      <c r="R85" s="159">
        <f>SUM(R86:R104)</f>
        <v>10.787511347200001</v>
      </c>
      <c r="S85" s="64"/>
      <c r="T85" s="160">
        <f>SUM(T86:T104)</f>
        <v>18.72</v>
      </c>
      <c r="AT85" s="13" t="s">
        <v>75</v>
      </c>
      <c r="AU85" s="13" t="s">
        <v>106</v>
      </c>
      <c r="BK85" s="161">
        <f>SUM(BK86:BK104)</f>
        <v>0</v>
      </c>
    </row>
    <row r="86" spans="2:65" s="1" customFormat="1" ht="16.5" customHeight="1">
      <c r="B86" s="30"/>
      <c r="C86" s="162" t="s">
        <v>76</v>
      </c>
      <c r="D86" s="162" t="s">
        <v>124</v>
      </c>
      <c r="E86" s="163" t="s">
        <v>949</v>
      </c>
      <c r="F86" s="164" t="s">
        <v>950</v>
      </c>
      <c r="G86" s="165" t="s">
        <v>127</v>
      </c>
      <c r="H86" s="166">
        <v>7</v>
      </c>
      <c r="I86" s="167"/>
      <c r="J86" s="168">
        <f t="shared" ref="J86:J104" si="0">ROUND(I86*H86,2)</f>
        <v>0</v>
      </c>
      <c r="K86" s="164" t="s">
        <v>951</v>
      </c>
      <c r="L86" s="34"/>
      <c r="M86" s="169" t="s">
        <v>1</v>
      </c>
      <c r="N86" s="170" t="s">
        <v>47</v>
      </c>
      <c r="O86" s="56"/>
      <c r="P86" s="171">
        <f t="shared" ref="P86:P104" si="1">O86*H86</f>
        <v>0</v>
      </c>
      <c r="Q86" s="171">
        <v>8.9359999999999995E-2</v>
      </c>
      <c r="R86" s="171">
        <f t="shared" ref="R86:R104" si="2">Q86*H86</f>
        <v>0.62551999999999996</v>
      </c>
      <c r="S86" s="171">
        <v>0</v>
      </c>
      <c r="T86" s="172">
        <f t="shared" ref="T86:T104" si="3">S86*H86</f>
        <v>0</v>
      </c>
      <c r="AR86" s="13" t="s">
        <v>129</v>
      </c>
      <c r="AT86" s="13" t="s">
        <v>124</v>
      </c>
      <c r="AU86" s="13" t="s">
        <v>76</v>
      </c>
      <c r="AY86" s="13" t="s">
        <v>130</v>
      </c>
      <c r="BE86" s="173">
        <f t="shared" ref="BE86:BE104" si="4">IF(N86="základní",J86,0)</f>
        <v>0</v>
      </c>
      <c r="BF86" s="173">
        <f t="shared" ref="BF86:BF104" si="5">IF(N86="snížená",J86,0)</f>
        <v>0</v>
      </c>
      <c r="BG86" s="173">
        <f t="shared" ref="BG86:BG104" si="6">IF(N86="zákl. přenesená",J86,0)</f>
        <v>0</v>
      </c>
      <c r="BH86" s="173">
        <f t="shared" ref="BH86:BH104" si="7">IF(N86="sníž. přenesená",J86,0)</f>
        <v>0</v>
      </c>
      <c r="BI86" s="173">
        <f t="shared" ref="BI86:BI104" si="8">IF(N86="nulová",J86,0)</f>
        <v>0</v>
      </c>
      <c r="BJ86" s="13" t="s">
        <v>21</v>
      </c>
      <c r="BK86" s="173">
        <f t="shared" ref="BK86:BK104" si="9">ROUND(I86*H86,2)</f>
        <v>0</v>
      </c>
      <c r="BL86" s="13" t="s">
        <v>129</v>
      </c>
      <c r="BM86" s="13" t="s">
        <v>952</v>
      </c>
    </row>
    <row r="87" spans="2:65" s="1" customFormat="1" ht="16.5" customHeight="1">
      <c r="B87" s="30"/>
      <c r="C87" s="162" t="s">
        <v>76</v>
      </c>
      <c r="D87" s="162" t="s">
        <v>124</v>
      </c>
      <c r="E87" s="163" t="s">
        <v>953</v>
      </c>
      <c r="F87" s="164" t="s">
        <v>954</v>
      </c>
      <c r="G87" s="165" t="s">
        <v>955</v>
      </c>
      <c r="H87" s="166">
        <v>0.08</v>
      </c>
      <c r="I87" s="167"/>
      <c r="J87" s="168">
        <f t="shared" si="0"/>
        <v>0</v>
      </c>
      <c r="K87" s="164" t="s">
        <v>951</v>
      </c>
      <c r="L87" s="34"/>
      <c r="M87" s="169" t="s">
        <v>1</v>
      </c>
      <c r="N87" s="170" t="s">
        <v>47</v>
      </c>
      <c r="O87" s="56"/>
      <c r="P87" s="171">
        <f t="shared" si="1"/>
        <v>0</v>
      </c>
      <c r="Q87" s="171">
        <v>1.0591702599999999</v>
      </c>
      <c r="R87" s="171">
        <f t="shared" si="2"/>
        <v>8.4733620799999992E-2</v>
      </c>
      <c r="S87" s="171">
        <v>0</v>
      </c>
      <c r="T87" s="172">
        <f t="shared" si="3"/>
        <v>0</v>
      </c>
      <c r="AR87" s="13" t="s">
        <v>129</v>
      </c>
      <c r="AT87" s="13" t="s">
        <v>124</v>
      </c>
      <c r="AU87" s="13" t="s">
        <v>76</v>
      </c>
      <c r="AY87" s="13" t="s">
        <v>130</v>
      </c>
      <c r="BE87" s="173">
        <f t="shared" si="4"/>
        <v>0</v>
      </c>
      <c r="BF87" s="173">
        <f t="shared" si="5"/>
        <v>0</v>
      </c>
      <c r="BG87" s="173">
        <f t="shared" si="6"/>
        <v>0</v>
      </c>
      <c r="BH87" s="173">
        <f t="shared" si="7"/>
        <v>0</v>
      </c>
      <c r="BI87" s="173">
        <f t="shared" si="8"/>
        <v>0</v>
      </c>
      <c r="BJ87" s="13" t="s">
        <v>21</v>
      </c>
      <c r="BK87" s="173">
        <f t="shared" si="9"/>
        <v>0</v>
      </c>
      <c r="BL87" s="13" t="s">
        <v>129</v>
      </c>
      <c r="BM87" s="13" t="s">
        <v>956</v>
      </c>
    </row>
    <row r="88" spans="2:65" s="1" customFormat="1" ht="22.5" customHeight="1">
      <c r="B88" s="30"/>
      <c r="C88" s="162" t="s">
        <v>76</v>
      </c>
      <c r="D88" s="162" t="s">
        <v>124</v>
      </c>
      <c r="E88" s="163" t="s">
        <v>957</v>
      </c>
      <c r="F88" s="164" t="s">
        <v>958</v>
      </c>
      <c r="G88" s="165" t="s">
        <v>959</v>
      </c>
      <c r="H88" s="166">
        <v>5</v>
      </c>
      <c r="I88" s="167"/>
      <c r="J88" s="168">
        <f t="shared" si="0"/>
        <v>0</v>
      </c>
      <c r="K88" s="164" t="s">
        <v>951</v>
      </c>
      <c r="L88" s="34"/>
      <c r="M88" s="169" t="s">
        <v>1</v>
      </c>
      <c r="N88" s="170" t="s">
        <v>47</v>
      </c>
      <c r="O88" s="56"/>
      <c r="P88" s="171">
        <f t="shared" si="1"/>
        <v>0</v>
      </c>
      <c r="Q88" s="171">
        <v>0.67488603999999996</v>
      </c>
      <c r="R88" s="171">
        <f t="shared" si="2"/>
        <v>3.3744301999999999</v>
      </c>
      <c r="S88" s="171">
        <v>0</v>
      </c>
      <c r="T88" s="172">
        <f t="shared" si="3"/>
        <v>0</v>
      </c>
      <c r="AR88" s="13" t="s">
        <v>129</v>
      </c>
      <c r="AT88" s="13" t="s">
        <v>124</v>
      </c>
      <c r="AU88" s="13" t="s">
        <v>76</v>
      </c>
      <c r="AY88" s="13" t="s">
        <v>130</v>
      </c>
      <c r="BE88" s="173">
        <f t="shared" si="4"/>
        <v>0</v>
      </c>
      <c r="BF88" s="173">
        <f t="shared" si="5"/>
        <v>0</v>
      </c>
      <c r="BG88" s="173">
        <f t="shared" si="6"/>
        <v>0</v>
      </c>
      <c r="BH88" s="173">
        <f t="shared" si="7"/>
        <v>0</v>
      </c>
      <c r="BI88" s="173">
        <f t="shared" si="8"/>
        <v>0</v>
      </c>
      <c r="BJ88" s="13" t="s">
        <v>21</v>
      </c>
      <c r="BK88" s="173">
        <f t="shared" si="9"/>
        <v>0</v>
      </c>
      <c r="BL88" s="13" t="s">
        <v>129</v>
      </c>
      <c r="BM88" s="13" t="s">
        <v>960</v>
      </c>
    </row>
    <row r="89" spans="2:65" s="1" customFormat="1" ht="16.5" customHeight="1">
      <c r="B89" s="30"/>
      <c r="C89" s="162" t="s">
        <v>76</v>
      </c>
      <c r="D89" s="162" t="s">
        <v>124</v>
      </c>
      <c r="E89" s="163" t="s">
        <v>961</v>
      </c>
      <c r="F89" s="164" t="s">
        <v>962</v>
      </c>
      <c r="G89" s="165" t="s">
        <v>963</v>
      </c>
      <c r="H89" s="166">
        <v>1.6</v>
      </c>
      <c r="I89" s="167"/>
      <c r="J89" s="168">
        <f t="shared" si="0"/>
        <v>0</v>
      </c>
      <c r="K89" s="164" t="s">
        <v>951</v>
      </c>
      <c r="L89" s="34"/>
      <c r="M89" s="169" t="s">
        <v>1</v>
      </c>
      <c r="N89" s="170" t="s">
        <v>47</v>
      </c>
      <c r="O89" s="56"/>
      <c r="P89" s="171">
        <f t="shared" si="1"/>
        <v>0</v>
      </c>
      <c r="Q89" s="171">
        <v>2.4532922039999998</v>
      </c>
      <c r="R89" s="171">
        <f t="shared" si="2"/>
        <v>3.9252675263999999</v>
      </c>
      <c r="S89" s="171">
        <v>0</v>
      </c>
      <c r="T89" s="172">
        <f t="shared" si="3"/>
        <v>0</v>
      </c>
      <c r="AR89" s="13" t="s">
        <v>129</v>
      </c>
      <c r="AT89" s="13" t="s">
        <v>124</v>
      </c>
      <c r="AU89" s="13" t="s">
        <v>76</v>
      </c>
      <c r="AY89" s="13" t="s">
        <v>130</v>
      </c>
      <c r="BE89" s="173">
        <f t="shared" si="4"/>
        <v>0</v>
      </c>
      <c r="BF89" s="173">
        <f t="shared" si="5"/>
        <v>0</v>
      </c>
      <c r="BG89" s="173">
        <f t="shared" si="6"/>
        <v>0</v>
      </c>
      <c r="BH89" s="173">
        <f t="shared" si="7"/>
        <v>0</v>
      </c>
      <c r="BI89" s="173">
        <f t="shared" si="8"/>
        <v>0</v>
      </c>
      <c r="BJ89" s="13" t="s">
        <v>21</v>
      </c>
      <c r="BK89" s="173">
        <f t="shared" si="9"/>
        <v>0</v>
      </c>
      <c r="BL89" s="13" t="s">
        <v>129</v>
      </c>
      <c r="BM89" s="13" t="s">
        <v>964</v>
      </c>
    </row>
    <row r="90" spans="2:65" s="1" customFormat="1" ht="33.75" customHeight="1">
      <c r="B90" s="30"/>
      <c r="C90" s="162" t="s">
        <v>76</v>
      </c>
      <c r="D90" s="162" t="s">
        <v>124</v>
      </c>
      <c r="E90" s="163" t="s">
        <v>965</v>
      </c>
      <c r="F90" s="164" t="s">
        <v>966</v>
      </c>
      <c r="G90" s="165" t="s">
        <v>127</v>
      </c>
      <c r="H90" s="166">
        <v>8</v>
      </c>
      <c r="I90" s="167"/>
      <c r="J90" s="168">
        <f t="shared" si="0"/>
        <v>0</v>
      </c>
      <c r="K90" s="164" t="s">
        <v>951</v>
      </c>
      <c r="L90" s="34"/>
      <c r="M90" s="169" t="s">
        <v>1</v>
      </c>
      <c r="N90" s="170" t="s">
        <v>47</v>
      </c>
      <c r="O90" s="56"/>
      <c r="P90" s="171">
        <f t="shared" si="1"/>
        <v>0</v>
      </c>
      <c r="Q90" s="171">
        <v>0</v>
      </c>
      <c r="R90" s="171">
        <f t="shared" si="2"/>
        <v>0</v>
      </c>
      <c r="S90" s="171">
        <v>0</v>
      </c>
      <c r="T90" s="172">
        <f t="shared" si="3"/>
        <v>0</v>
      </c>
      <c r="AR90" s="13" t="s">
        <v>129</v>
      </c>
      <c r="AT90" s="13" t="s">
        <v>124</v>
      </c>
      <c r="AU90" s="13" t="s">
        <v>76</v>
      </c>
      <c r="AY90" s="13" t="s">
        <v>130</v>
      </c>
      <c r="BE90" s="173">
        <f t="shared" si="4"/>
        <v>0</v>
      </c>
      <c r="BF90" s="173">
        <f t="shared" si="5"/>
        <v>0</v>
      </c>
      <c r="BG90" s="173">
        <f t="shared" si="6"/>
        <v>0</v>
      </c>
      <c r="BH90" s="173">
        <f t="shared" si="7"/>
        <v>0</v>
      </c>
      <c r="BI90" s="173">
        <f t="shared" si="8"/>
        <v>0</v>
      </c>
      <c r="BJ90" s="13" t="s">
        <v>21</v>
      </c>
      <c r="BK90" s="173">
        <f t="shared" si="9"/>
        <v>0</v>
      </c>
      <c r="BL90" s="13" t="s">
        <v>129</v>
      </c>
      <c r="BM90" s="13" t="s">
        <v>967</v>
      </c>
    </row>
    <row r="91" spans="2:65" s="1" customFormat="1" ht="33.75" customHeight="1">
      <c r="B91" s="30"/>
      <c r="C91" s="162" t="s">
        <v>76</v>
      </c>
      <c r="D91" s="162" t="s">
        <v>124</v>
      </c>
      <c r="E91" s="163" t="s">
        <v>968</v>
      </c>
      <c r="F91" s="164" t="s">
        <v>969</v>
      </c>
      <c r="G91" s="165" t="s">
        <v>127</v>
      </c>
      <c r="H91" s="166">
        <v>3</v>
      </c>
      <c r="I91" s="167"/>
      <c r="J91" s="168">
        <f t="shared" si="0"/>
        <v>0</v>
      </c>
      <c r="K91" s="164" t="s">
        <v>951</v>
      </c>
      <c r="L91" s="34"/>
      <c r="M91" s="169" t="s">
        <v>1</v>
      </c>
      <c r="N91" s="170" t="s">
        <v>47</v>
      </c>
      <c r="O91" s="56"/>
      <c r="P91" s="171">
        <f t="shared" si="1"/>
        <v>0</v>
      </c>
      <c r="Q91" s="171">
        <v>0</v>
      </c>
      <c r="R91" s="171">
        <f t="shared" si="2"/>
        <v>0</v>
      </c>
      <c r="S91" s="171">
        <v>0</v>
      </c>
      <c r="T91" s="172">
        <f t="shared" si="3"/>
        <v>0</v>
      </c>
      <c r="AR91" s="13" t="s">
        <v>129</v>
      </c>
      <c r="AT91" s="13" t="s">
        <v>124</v>
      </c>
      <c r="AU91" s="13" t="s">
        <v>76</v>
      </c>
      <c r="AY91" s="13" t="s">
        <v>130</v>
      </c>
      <c r="BE91" s="173">
        <f t="shared" si="4"/>
        <v>0</v>
      </c>
      <c r="BF91" s="173">
        <f t="shared" si="5"/>
        <v>0</v>
      </c>
      <c r="BG91" s="173">
        <f t="shared" si="6"/>
        <v>0</v>
      </c>
      <c r="BH91" s="173">
        <f t="shared" si="7"/>
        <v>0</v>
      </c>
      <c r="BI91" s="173">
        <f t="shared" si="8"/>
        <v>0</v>
      </c>
      <c r="BJ91" s="13" t="s">
        <v>21</v>
      </c>
      <c r="BK91" s="173">
        <f t="shared" si="9"/>
        <v>0</v>
      </c>
      <c r="BL91" s="13" t="s">
        <v>129</v>
      </c>
      <c r="BM91" s="13" t="s">
        <v>970</v>
      </c>
    </row>
    <row r="92" spans="2:65" s="1" customFormat="1" ht="33.75" customHeight="1">
      <c r="B92" s="30"/>
      <c r="C92" s="162" t="s">
        <v>76</v>
      </c>
      <c r="D92" s="162" t="s">
        <v>124</v>
      </c>
      <c r="E92" s="163" t="s">
        <v>971</v>
      </c>
      <c r="F92" s="164" t="s">
        <v>972</v>
      </c>
      <c r="G92" s="165" t="s">
        <v>127</v>
      </c>
      <c r="H92" s="166">
        <v>4</v>
      </c>
      <c r="I92" s="167"/>
      <c r="J92" s="168">
        <f t="shared" si="0"/>
        <v>0</v>
      </c>
      <c r="K92" s="164" t="s">
        <v>951</v>
      </c>
      <c r="L92" s="34"/>
      <c r="M92" s="169" t="s">
        <v>1</v>
      </c>
      <c r="N92" s="170" t="s">
        <v>47</v>
      </c>
      <c r="O92" s="56"/>
      <c r="P92" s="171">
        <f t="shared" si="1"/>
        <v>0</v>
      </c>
      <c r="Q92" s="171">
        <v>0</v>
      </c>
      <c r="R92" s="171">
        <f t="shared" si="2"/>
        <v>0</v>
      </c>
      <c r="S92" s="171">
        <v>0</v>
      </c>
      <c r="T92" s="172">
        <f t="shared" si="3"/>
        <v>0</v>
      </c>
      <c r="AR92" s="13" t="s">
        <v>129</v>
      </c>
      <c r="AT92" s="13" t="s">
        <v>124</v>
      </c>
      <c r="AU92" s="13" t="s">
        <v>76</v>
      </c>
      <c r="AY92" s="13" t="s">
        <v>130</v>
      </c>
      <c r="BE92" s="173">
        <f t="shared" si="4"/>
        <v>0</v>
      </c>
      <c r="BF92" s="173">
        <f t="shared" si="5"/>
        <v>0</v>
      </c>
      <c r="BG92" s="173">
        <f t="shared" si="6"/>
        <v>0</v>
      </c>
      <c r="BH92" s="173">
        <f t="shared" si="7"/>
        <v>0</v>
      </c>
      <c r="BI92" s="173">
        <f t="shared" si="8"/>
        <v>0</v>
      </c>
      <c r="BJ92" s="13" t="s">
        <v>21</v>
      </c>
      <c r="BK92" s="173">
        <f t="shared" si="9"/>
        <v>0</v>
      </c>
      <c r="BL92" s="13" t="s">
        <v>129</v>
      </c>
      <c r="BM92" s="13" t="s">
        <v>973</v>
      </c>
    </row>
    <row r="93" spans="2:65" s="1" customFormat="1" ht="22.5" customHeight="1">
      <c r="B93" s="30"/>
      <c r="C93" s="162" t="s">
        <v>76</v>
      </c>
      <c r="D93" s="162" t="s">
        <v>124</v>
      </c>
      <c r="E93" s="163" t="s">
        <v>974</v>
      </c>
      <c r="F93" s="164" t="s">
        <v>975</v>
      </c>
      <c r="G93" s="165" t="s">
        <v>963</v>
      </c>
      <c r="H93" s="166">
        <v>5</v>
      </c>
      <c r="I93" s="167"/>
      <c r="J93" s="168">
        <f t="shared" si="0"/>
        <v>0</v>
      </c>
      <c r="K93" s="164" t="s">
        <v>951</v>
      </c>
      <c r="L93" s="34"/>
      <c r="M93" s="169" t="s">
        <v>1</v>
      </c>
      <c r="N93" s="170" t="s">
        <v>47</v>
      </c>
      <c r="O93" s="56"/>
      <c r="P93" s="171">
        <f t="shared" si="1"/>
        <v>0</v>
      </c>
      <c r="Q93" s="171">
        <v>0</v>
      </c>
      <c r="R93" s="171">
        <f t="shared" si="2"/>
        <v>0</v>
      </c>
      <c r="S93" s="171">
        <v>0</v>
      </c>
      <c r="T93" s="172">
        <f t="shared" si="3"/>
        <v>0</v>
      </c>
      <c r="AR93" s="13" t="s">
        <v>129</v>
      </c>
      <c r="AT93" s="13" t="s">
        <v>124</v>
      </c>
      <c r="AU93" s="13" t="s">
        <v>76</v>
      </c>
      <c r="AY93" s="13" t="s">
        <v>130</v>
      </c>
      <c r="BE93" s="173">
        <f t="shared" si="4"/>
        <v>0</v>
      </c>
      <c r="BF93" s="173">
        <f t="shared" si="5"/>
        <v>0</v>
      </c>
      <c r="BG93" s="173">
        <f t="shared" si="6"/>
        <v>0</v>
      </c>
      <c r="BH93" s="173">
        <f t="shared" si="7"/>
        <v>0</v>
      </c>
      <c r="BI93" s="173">
        <f t="shared" si="8"/>
        <v>0</v>
      </c>
      <c r="BJ93" s="13" t="s">
        <v>21</v>
      </c>
      <c r="BK93" s="173">
        <f t="shared" si="9"/>
        <v>0</v>
      </c>
      <c r="BL93" s="13" t="s">
        <v>129</v>
      </c>
      <c r="BM93" s="13" t="s">
        <v>976</v>
      </c>
    </row>
    <row r="94" spans="2:65" s="1" customFormat="1" ht="22.5" customHeight="1">
      <c r="B94" s="30"/>
      <c r="C94" s="162" t="s">
        <v>76</v>
      </c>
      <c r="D94" s="162" t="s">
        <v>124</v>
      </c>
      <c r="E94" s="163" t="s">
        <v>977</v>
      </c>
      <c r="F94" s="164" t="s">
        <v>978</v>
      </c>
      <c r="G94" s="165" t="s">
        <v>963</v>
      </c>
      <c r="H94" s="166">
        <v>37</v>
      </c>
      <c r="I94" s="167"/>
      <c r="J94" s="168">
        <f t="shared" si="0"/>
        <v>0</v>
      </c>
      <c r="K94" s="164" t="s">
        <v>951</v>
      </c>
      <c r="L94" s="34"/>
      <c r="M94" s="169" t="s">
        <v>1</v>
      </c>
      <c r="N94" s="170" t="s">
        <v>47</v>
      </c>
      <c r="O94" s="56"/>
      <c r="P94" s="171">
        <f t="shared" si="1"/>
        <v>0</v>
      </c>
      <c r="Q94" s="171">
        <v>0</v>
      </c>
      <c r="R94" s="171">
        <f t="shared" si="2"/>
        <v>0</v>
      </c>
      <c r="S94" s="171">
        <v>0</v>
      </c>
      <c r="T94" s="172">
        <f t="shared" si="3"/>
        <v>0</v>
      </c>
      <c r="AR94" s="13" t="s">
        <v>129</v>
      </c>
      <c r="AT94" s="13" t="s">
        <v>124</v>
      </c>
      <c r="AU94" s="13" t="s">
        <v>76</v>
      </c>
      <c r="AY94" s="13" t="s">
        <v>130</v>
      </c>
      <c r="BE94" s="173">
        <f t="shared" si="4"/>
        <v>0</v>
      </c>
      <c r="BF94" s="173">
        <f t="shared" si="5"/>
        <v>0</v>
      </c>
      <c r="BG94" s="173">
        <f t="shared" si="6"/>
        <v>0</v>
      </c>
      <c r="BH94" s="173">
        <f t="shared" si="7"/>
        <v>0</v>
      </c>
      <c r="BI94" s="173">
        <f t="shared" si="8"/>
        <v>0</v>
      </c>
      <c r="BJ94" s="13" t="s">
        <v>21</v>
      </c>
      <c r="BK94" s="173">
        <f t="shared" si="9"/>
        <v>0</v>
      </c>
      <c r="BL94" s="13" t="s">
        <v>129</v>
      </c>
      <c r="BM94" s="13" t="s">
        <v>979</v>
      </c>
    </row>
    <row r="95" spans="2:65" s="1" customFormat="1" ht="16.5" customHeight="1">
      <c r="B95" s="30"/>
      <c r="C95" s="162" t="s">
        <v>76</v>
      </c>
      <c r="D95" s="162" t="s">
        <v>124</v>
      </c>
      <c r="E95" s="163" t="s">
        <v>980</v>
      </c>
      <c r="F95" s="164" t="s">
        <v>981</v>
      </c>
      <c r="G95" s="165" t="s">
        <v>963</v>
      </c>
      <c r="H95" s="166">
        <v>30</v>
      </c>
      <c r="I95" s="167"/>
      <c r="J95" s="168">
        <f t="shared" si="0"/>
        <v>0</v>
      </c>
      <c r="K95" s="164" t="s">
        <v>951</v>
      </c>
      <c r="L95" s="34"/>
      <c r="M95" s="169" t="s">
        <v>1</v>
      </c>
      <c r="N95" s="170" t="s">
        <v>47</v>
      </c>
      <c r="O95" s="56"/>
      <c r="P95" s="171">
        <f t="shared" si="1"/>
        <v>0</v>
      </c>
      <c r="Q95" s="171">
        <v>0</v>
      </c>
      <c r="R95" s="171">
        <f t="shared" si="2"/>
        <v>0</v>
      </c>
      <c r="S95" s="171">
        <v>0</v>
      </c>
      <c r="T95" s="172">
        <f t="shared" si="3"/>
        <v>0</v>
      </c>
      <c r="AR95" s="13" t="s">
        <v>129</v>
      </c>
      <c r="AT95" s="13" t="s">
        <v>124</v>
      </c>
      <c r="AU95" s="13" t="s">
        <v>76</v>
      </c>
      <c r="AY95" s="13" t="s">
        <v>130</v>
      </c>
      <c r="BE95" s="173">
        <f t="shared" si="4"/>
        <v>0</v>
      </c>
      <c r="BF95" s="173">
        <f t="shared" si="5"/>
        <v>0</v>
      </c>
      <c r="BG95" s="173">
        <f t="shared" si="6"/>
        <v>0</v>
      </c>
      <c r="BH95" s="173">
        <f t="shared" si="7"/>
        <v>0</v>
      </c>
      <c r="BI95" s="173">
        <f t="shared" si="8"/>
        <v>0</v>
      </c>
      <c r="BJ95" s="13" t="s">
        <v>21</v>
      </c>
      <c r="BK95" s="173">
        <f t="shared" si="9"/>
        <v>0</v>
      </c>
      <c r="BL95" s="13" t="s">
        <v>129</v>
      </c>
      <c r="BM95" s="13" t="s">
        <v>982</v>
      </c>
    </row>
    <row r="96" spans="2:65" s="1" customFormat="1" ht="22.5" customHeight="1">
      <c r="B96" s="30"/>
      <c r="C96" s="162" t="s">
        <v>76</v>
      </c>
      <c r="D96" s="162" t="s">
        <v>124</v>
      </c>
      <c r="E96" s="163" t="s">
        <v>983</v>
      </c>
      <c r="F96" s="164" t="s">
        <v>984</v>
      </c>
      <c r="G96" s="165" t="s">
        <v>159</v>
      </c>
      <c r="H96" s="166">
        <v>135</v>
      </c>
      <c r="I96" s="167"/>
      <c r="J96" s="168">
        <f t="shared" si="0"/>
        <v>0</v>
      </c>
      <c r="K96" s="164" t="s">
        <v>951</v>
      </c>
      <c r="L96" s="34"/>
      <c r="M96" s="169" t="s">
        <v>1</v>
      </c>
      <c r="N96" s="170" t="s">
        <v>47</v>
      </c>
      <c r="O96" s="56"/>
      <c r="P96" s="171">
        <f t="shared" si="1"/>
        <v>0</v>
      </c>
      <c r="Q96" s="171">
        <v>1.3999999999999999E-4</v>
      </c>
      <c r="R96" s="171">
        <f t="shared" si="2"/>
        <v>1.8899999999999997E-2</v>
      </c>
      <c r="S96" s="171">
        <v>0</v>
      </c>
      <c r="T96" s="172">
        <f t="shared" si="3"/>
        <v>0</v>
      </c>
      <c r="AR96" s="13" t="s">
        <v>129</v>
      </c>
      <c r="AT96" s="13" t="s">
        <v>124</v>
      </c>
      <c r="AU96" s="13" t="s">
        <v>76</v>
      </c>
      <c r="AY96" s="13" t="s">
        <v>130</v>
      </c>
      <c r="BE96" s="173">
        <f t="shared" si="4"/>
        <v>0</v>
      </c>
      <c r="BF96" s="173">
        <f t="shared" si="5"/>
        <v>0</v>
      </c>
      <c r="BG96" s="173">
        <f t="shared" si="6"/>
        <v>0</v>
      </c>
      <c r="BH96" s="173">
        <f t="shared" si="7"/>
        <v>0</v>
      </c>
      <c r="BI96" s="173">
        <f t="shared" si="8"/>
        <v>0</v>
      </c>
      <c r="BJ96" s="13" t="s">
        <v>21</v>
      </c>
      <c r="BK96" s="173">
        <f t="shared" si="9"/>
        <v>0</v>
      </c>
      <c r="BL96" s="13" t="s">
        <v>129</v>
      </c>
      <c r="BM96" s="13" t="s">
        <v>985</v>
      </c>
    </row>
    <row r="97" spans="2:65" s="1" customFormat="1" ht="22.5" customHeight="1">
      <c r="B97" s="30"/>
      <c r="C97" s="162" t="s">
        <v>76</v>
      </c>
      <c r="D97" s="162" t="s">
        <v>124</v>
      </c>
      <c r="E97" s="163" t="s">
        <v>986</v>
      </c>
      <c r="F97" s="164" t="s">
        <v>987</v>
      </c>
      <c r="G97" s="165" t="s">
        <v>959</v>
      </c>
      <c r="H97" s="166">
        <v>27</v>
      </c>
      <c r="I97" s="167"/>
      <c r="J97" s="168">
        <f t="shared" si="0"/>
        <v>0</v>
      </c>
      <c r="K97" s="164" t="s">
        <v>951</v>
      </c>
      <c r="L97" s="34"/>
      <c r="M97" s="169" t="s">
        <v>1</v>
      </c>
      <c r="N97" s="170" t="s">
        <v>47</v>
      </c>
      <c r="O97" s="56"/>
      <c r="P97" s="171">
        <f t="shared" si="1"/>
        <v>0</v>
      </c>
      <c r="Q97" s="171">
        <v>8.3500000000000005E-2</v>
      </c>
      <c r="R97" s="171">
        <f t="shared" si="2"/>
        <v>2.2545000000000002</v>
      </c>
      <c r="S97" s="171">
        <v>0</v>
      </c>
      <c r="T97" s="172">
        <f t="shared" si="3"/>
        <v>0</v>
      </c>
      <c r="AR97" s="13" t="s">
        <v>129</v>
      </c>
      <c r="AT97" s="13" t="s">
        <v>124</v>
      </c>
      <c r="AU97" s="13" t="s">
        <v>76</v>
      </c>
      <c r="AY97" s="13" t="s">
        <v>130</v>
      </c>
      <c r="BE97" s="173">
        <f t="shared" si="4"/>
        <v>0</v>
      </c>
      <c r="BF97" s="173">
        <f t="shared" si="5"/>
        <v>0</v>
      </c>
      <c r="BG97" s="173">
        <f t="shared" si="6"/>
        <v>0</v>
      </c>
      <c r="BH97" s="173">
        <f t="shared" si="7"/>
        <v>0</v>
      </c>
      <c r="BI97" s="173">
        <f t="shared" si="8"/>
        <v>0</v>
      </c>
      <c r="BJ97" s="13" t="s">
        <v>21</v>
      </c>
      <c r="BK97" s="173">
        <f t="shared" si="9"/>
        <v>0</v>
      </c>
      <c r="BL97" s="13" t="s">
        <v>129</v>
      </c>
      <c r="BM97" s="13" t="s">
        <v>988</v>
      </c>
    </row>
    <row r="98" spans="2:65" s="1" customFormat="1" ht="16.5" customHeight="1">
      <c r="B98" s="30"/>
      <c r="C98" s="162" t="s">
        <v>76</v>
      </c>
      <c r="D98" s="162" t="s">
        <v>124</v>
      </c>
      <c r="E98" s="163" t="s">
        <v>989</v>
      </c>
      <c r="F98" s="164" t="s">
        <v>990</v>
      </c>
      <c r="G98" s="165" t="s">
        <v>959</v>
      </c>
      <c r="H98" s="166">
        <v>115</v>
      </c>
      <c r="I98" s="167"/>
      <c r="J98" s="168">
        <f t="shared" si="0"/>
        <v>0</v>
      </c>
      <c r="K98" s="164" t="s">
        <v>951</v>
      </c>
      <c r="L98" s="34"/>
      <c r="M98" s="169" t="s">
        <v>1</v>
      </c>
      <c r="N98" s="170" t="s">
        <v>47</v>
      </c>
      <c r="O98" s="56"/>
      <c r="P98" s="171">
        <f t="shared" si="1"/>
        <v>0</v>
      </c>
      <c r="Q98" s="171">
        <v>4.3839999999999999E-3</v>
      </c>
      <c r="R98" s="171">
        <f t="shared" si="2"/>
        <v>0.50415999999999994</v>
      </c>
      <c r="S98" s="171">
        <v>0</v>
      </c>
      <c r="T98" s="172">
        <f t="shared" si="3"/>
        <v>0</v>
      </c>
      <c r="AR98" s="13" t="s">
        <v>129</v>
      </c>
      <c r="AT98" s="13" t="s">
        <v>124</v>
      </c>
      <c r="AU98" s="13" t="s">
        <v>76</v>
      </c>
      <c r="AY98" s="13" t="s">
        <v>130</v>
      </c>
      <c r="BE98" s="173">
        <f t="shared" si="4"/>
        <v>0</v>
      </c>
      <c r="BF98" s="173">
        <f t="shared" si="5"/>
        <v>0</v>
      </c>
      <c r="BG98" s="173">
        <f t="shared" si="6"/>
        <v>0</v>
      </c>
      <c r="BH98" s="173">
        <f t="shared" si="7"/>
        <v>0</v>
      </c>
      <c r="BI98" s="173">
        <f t="shared" si="8"/>
        <v>0</v>
      </c>
      <c r="BJ98" s="13" t="s">
        <v>21</v>
      </c>
      <c r="BK98" s="173">
        <f t="shared" si="9"/>
        <v>0</v>
      </c>
      <c r="BL98" s="13" t="s">
        <v>129</v>
      </c>
      <c r="BM98" s="13" t="s">
        <v>991</v>
      </c>
    </row>
    <row r="99" spans="2:65" s="1" customFormat="1" ht="22.5" customHeight="1">
      <c r="B99" s="30"/>
      <c r="C99" s="162" t="s">
        <v>76</v>
      </c>
      <c r="D99" s="162" t="s">
        <v>124</v>
      </c>
      <c r="E99" s="163" t="s">
        <v>992</v>
      </c>
      <c r="F99" s="164" t="s">
        <v>993</v>
      </c>
      <c r="G99" s="165" t="s">
        <v>159</v>
      </c>
      <c r="H99" s="166">
        <v>50</v>
      </c>
      <c r="I99" s="167"/>
      <c r="J99" s="168">
        <f t="shared" si="0"/>
        <v>0</v>
      </c>
      <c r="K99" s="164" t="s">
        <v>951</v>
      </c>
      <c r="L99" s="34"/>
      <c r="M99" s="169" t="s">
        <v>1</v>
      </c>
      <c r="N99" s="170" t="s">
        <v>47</v>
      </c>
      <c r="O99" s="56"/>
      <c r="P99" s="171">
        <f t="shared" si="1"/>
        <v>0</v>
      </c>
      <c r="Q99" s="171">
        <v>0</v>
      </c>
      <c r="R99" s="171">
        <f t="shared" si="2"/>
        <v>0</v>
      </c>
      <c r="S99" s="171">
        <v>0</v>
      </c>
      <c r="T99" s="172">
        <f t="shared" si="3"/>
        <v>0</v>
      </c>
      <c r="AR99" s="13" t="s">
        <v>129</v>
      </c>
      <c r="AT99" s="13" t="s">
        <v>124</v>
      </c>
      <c r="AU99" s="13" t="s">
        <v>76</v>
      </c>
      <c r="AY99" s="13" t="s">
        <v>130</v>
      </c>
      <c r="BE99" s="173">
        <f t="shared" si="4"/>
        <v>0</v>
      </c>
      <c r="BF99" s="173">
        <f t="shared" si="5"/>
        <v>0</v>
      </c>
      <c r="BG99" s="173">
        <f t="shared" si="6"/>
        <v>0</v>
      </c>
      <c r="BH99" s="173">
        <f t="shared" si="7"/>
        <v>0</v>
      </c>
      <c r="BI99" s="173">
        <f t="shared" si="8"/>
        <v>0</v>
      </c>
      <c r="BJ99" s="13" t="s">
        <v>21</v>
      </c>
      <c r="BK99" s="173">
        <f t="shared" si="9"/>
        <v>0</v>
      </c>
      <c r="BL99" s="13" t="s">
        <v>129</v>
      </c>
      <c r="BM99" s="13" t="s">
        <v>994</v>
      </c>
    </row>
    <row r="100" spans="2:65" s="1" customFormat="1" ht="16.5" customHeight="1">
      <c r="B100" s="30"/>
      <c r="C100" s="162" t="s">
        <v>76</v>
      </c>
      <c r="D100" s="162" t="s">
        <v>124</v>
      </c>
      <c r="E100" s="163" t="s">
        <v>995</v>
      </c>
      <c r="F100" s="164" t="s">
        <v>996</v>
      </c>
      <c r="G100" s="165" t="s">
        <v>963</v>
      </c>
      <c r="H100" s="166">
        <v>2</v>
      </c>
      <c r="I100" s="167"/>
      <c r="J100" s="168">
        <f t="shared" si="0"/>
        <v>0</v>
      </c>
      <c r="K100" s="164" t="s">
        <v>951</v>
      </c>
      <c r="L100" s="34"/>
      <c r="M100" s="169" t="s">
        <v>1</v>
      </c>
      <c r="N100" s="170" t="s">
        <v>47</v>
      </c>
      <c r="O100" s="56"/>
      <c r="P100" s="171">
        <f t="shared" si="1"/>
        <v>0</v>
      </c>
      <c r="Q100" s="171">
        <v>0</v>
      </c>
      <c r="R100" s="171">
        <f t="shared" si="2"/>
        <v>0</v>
      </c>
      <c r="S100" s="171">
        <v>2.4</v>
      </c>
      <c r="T100" s="172">
        <f t="shared" si="3"/>
        <v>4.8</v>
      </c>
      <c r="AR100" s="13" t="s">
        <v>129</v>
      </c>
      <c r="AT100" s="13" t="s">
        <v>124</v>
      </c>
      <c r="AU100" s="13" t="s">
        <v>76</v>
      </c>
      <c r="AY100" s="13" t="s">
        <v>130</v>
      </c>
      <c r="BE100" s="173">
        <f t="shared" si="4"/>
        <v>0</v>
      </c>
      <c r="BF100" s="173">
        <f t="shared" si="5"/>
        <v>0</v>
      </c>
      <c r="BG100" s="173">
        <f t="shared" si="6"/>
        <v>0</v>
      </c>
      <c r="BH100" s="173">
        <f t="shared" si="7"/>
        <v>0</v>
      </c>
      <c r="BI100" s="173">
        <f t="shared" si="8"/>
        <v>0</v>
      </c>
      <c r="BJ100" s="13" t="s">
        <v>21</v>
      </c>
      <c r="BK100" s="173">
        <f t="shared" si="9"/>
        <v>0</v>
      </c>
      <c r="BL100" s="13" t="s">
        <v>129</v>
      </c>
      <c r="BM100" s="13" t="s">
        <v>997</v>
      </c>
    </row>
    <row r="101" spans="2:65" s="1" customFormat="1" ht="16.5" customHeight="1">
      <c r="B101" s="30"/>
      <c r="C101" s="162" t="s">
        <v>76</v>
      </c>
      <c r="D101" s="162" t="s">
        <v>124</v>
      </c>
      <c r="E101" s="163" t="s">
        <v>998</v>
      </c>
      <c r="F101" s="164" t="s">
        <v>999</v>
      </c>
      <c r="G101" s="165" t="s">
        <v>127</v>
      </c>
      <c r="H101" s="166">
        <v>4</v>
      </c>
      <c r="I101" s="167"/>
      <c r="J101" s="168">
        <f t="shared" si="0"/>
        <v>0</v>
      </c>
      <c r="K101" s="164" t="s">
        <v>951</v>
      </c>
      <c r="L101" s="34"/>
      <c r="M101" s="169" t="s">
        <v>1</v>
      </c>
      <c r="N101" s="170" t="s">
        <v>47</v>
      </c>
      <c r="O101" s="56"/>
      <c r="P101" s="171">
        <f t="shared" si="1"/>
        <v>0</v>
      </c>
      <c r="Q101" s="171">
        <v>0</v>
      </c>
      <c r="R101" s="171">
        <f t="shared" si="2"/>
        <v>0</v>
      </c>
      <c r="S101" s="171">
        <v>3.48</v>
      </c>
      <c r="T101" s="172">
        <f t="shared" si="3"/>
        <v>13.92</v>
      </c>
      <c r="AR101" s="13" t="s">
        <v>129</v>
      </c>
      <c r="AT101" s="13" t="s">
        <v>124</v>
      </c>
      <c r="AU101" s="13" t="s">
        <v>76</v>
      </c>
      <c r="AY101" s="13" t="s">
        <v>130</v>
      </c>
      <c r="BE101" s="173">
        <f t="shared" si="4"/>
        <v>0</v>
      </c>
      <c r="BF101" s="173">
        <f t="shared" si="5"/>
        <v>0</v>
      </c>
      <c r="BG101" s="173">
        <f t="shared" si="6"/>
        <v>0</v>
      </c>
      <c r="BH101" s="173">
        <f t="shared" si="7"/>
        <v>0</v>
      </c>
      <c r="BI101" s="173">
        <f t="shared" si="8"/>
        <v>0</v>
      </c>
      <c r="BJ101" s="13" t="s">
        <v>21</v>
      </c>
      <c r="BK101" s="173">
        <f t="shared" si="9"/>
        <v>0</v>
      </c>
      <c r="BL101" s="13" t="s">
        <v>129</v>
      </c>
      <c r="BM101" s="13" t="s">
        <v>1000</v>
      </c>
    </row>
    <row r="102" spans="2:65" s="1" customFormat="1" ht="16.5" customHeight="1">
      <c r="B102" s="30"/>
      <c r="C102" s="162" t="s">
        <v>76</v>
      </c>
      <c r="D102" s="162" t="s">
        <v>124</v>
      </c>
      <c r="E102" s="163" t="s">
        <v>1001</v>
      </c>
      <c r="F102" s="164" t="s">
        <v>1002</v>
      </c>
      <c r="G102" s="165" t="s">
        <v>959</v>
      </c>
      <c r="H102" s="166">
        <v>115</v>
      </c>
      <c r="I102" s="167"/>
      <c r="J102" s="168">
        <f t="shared" si="0"/>
        <v>0</v>
      </c>
      <c r="K102" s="164" t="s">
        <v>951</v>
      </c>
      <c r="L102" s="34"/>
      <c r="M102" s="169" t="s">
        <v>1</v>
      </c>
      <c r="N102" s="170" t="s">
        <v>47</v>
      </c>
      <c r="O102" s="56"/>
      <c r="P102" s="171">
        <f t="shared" si="1"/>
        <v>0</v>
      </c>
      <c r="Q102" s="171">
        <v>0</v>
      </c>
      <c r="R102" s="171">
        <f t="shared" si="2"/>
        <v>0</v>
      </c>
      <c r="S102" s="171">
        <v>0</v>
      </c>
      <c r="T102" s="172">
        <f t="shared" si="3"/>
        <v>0</v>
      </c>
      <c r="AR102" s="13" t="s">
        <v>129</v>
      </c>
      <c r="AT102" s="13" t="s">
        <v>124</v>
      </c>
      <c r="AU102" s="13" t="s">
        <v>76</v>
      </c>
      <c r="AY102" s="13" t="s">
        <v>130</v>
      </c>
      <c r="BE102" s="173">
        <f t="shared" si="4"/>
        <v>0</v>
      </c>
      <c r="BF102" s="173">
        <f t="shared" si="5"/>
        <v>0</v>
      </c>
      <c r="BG102" s="173">
        <f t="shared" si="6"/>
        <v>0</v>
      </c>
      <c r="BH102" s="173">
        <f t="shared" si="7"/>
        <v>0</v>
      </c>
      <c r="BI102" s="173">
        <f t="shared" si="8"/>
        <v>0</v>
      </c>
      <c r="BJ102" s="13" t="s">
        <v>21</v>
      </c>
      <c r="BK102" s="173">
        <f t="shared" si="9"/>
        <v>0</v>
      </c>
      <c r="BL102" s="13" t="s">
        <v>129</v>
      </c>
      <c r="BM102" s="13" t="s">
        <v>1003</v>
      </c>
    </row>
    <row r="103" spans="2:65" s="1" customFormat="1" ht="16.5" customHeight="1">
      <c r="B103" s="30"/>
      <c r="C103" s="162" t="s">
        <v>76</v>
      </c>
      <c r="D103" s="162" t="s">
        <v>124</v>
      </c>
      <c r="E103" s="163" t="s">
        <v>1004</v>
      </c>
      <c r="F103" s="164" t="s">
        <v>1005</v>
      </c>
      <c r="G103" s="165" t="s">
        <v>1006</v>
      </c>
      <c r="H103" s="166">
        <v>40</v>
      </c>
      <c r="I103" s="167"/>
      <c r="J103" s="168">
        <f t="shared" si="0"/>
        <v>0</v>
      </c>
      <c r="K103" s="164" t="s">
        <v>951</v>
      </c>
      <c r="L103" s="34"/>
      <c r="M103" s="169" t="s">
        <v>1</v>
      </c>
      <c r="N103" s="170" t="s">
        <v>47</v>
      </c>
      <c r="O103" s="56"/>
      <c r="P103" s="171">
        <f t="shared" si="1"/>
        <v>0</v>
      </c>
      <c r="Q103" s="171">
        <v>0</v>
      </c>
      <c r="R103" s="171">
        <f t="shared" si="2"/>
        <v>0</v>
      </c>
      <c r="S103" s="171">
        <v>0</v>
      </c>
      <c r="T103" s="172">
        <f t="shared" si="3"/>
        <v>0</v>
      </c>
      <c r="AR103" s="13" t="s">
        <v>129</v>
      </c>
      <c r="AT103" s="13" t="s">
        <v>124</v>
      </c>
      <c r="AU103" s="13" t="s">
        <v>76</v>
      </c>
      <c r="AY103" s="13" t="s">
        <v>130</v>
      </c>
      <c r="BE103" s="173">
        <f t="shared" si="4"/>
        <v>0</v>
      </c>
      <c r="BF103" s="173">
        <f t="shared" si="5"/>
        <v>0</v>
      </c>
      <c r="BG103" s="173">
        <f t="shared" si="6"/>
        <v>0</v>
      </c>
      <c r="BH103" s="173">
        <f t="shared" si="7"/>
        <v>0</v>
      </c>
      <c r="BI103" s="173">
        <f t="shared" si="8"/>
        <v>0</v>
      </c>
      <c r="BJ103" s="13" t="s">
        <v>21</v>
      </c>
      <c r="BK103" s="173">
        <f t="shared" si="9"/>
        <v>0</v>
      </c>
      <c r="BL103" s="13" t="s">
        <v>129</v>
      </c>
      <c r="BM103" s="13" t="s">
        <v>1007</v>
      </c>
    </row>
    <row r="104" spans="2:65" s="1" customFormat="1" ht="16.5" customHeight="1">
      <c r="B104" s="30"/>
      <c r="C104" s="162" t="s">
        <v>76</v>
      </c>
      <c r="D104" s="162" t="s">
        <v>124</v>
      </c>
      <c r="E104" s="163" t="s">
        <v>1008</v>
      </c>
      <c r="F104" s="164" t="s">
        <v>1009</v>
      </c>
      <c r="G104" s="165" t="s">
        <v>1006</v>
      </c>
      <c r="H104" s="166">
        <v>40</v>
      </c>
      <c r="I104" s="167"/>
      <c r="J104" s="168">
        <f t="shared" si="0"/>
        <v>0</v>
      </c>
      <c r="K104" s="164" t="s">
        <v>951</v>
      </c>
      <c r="L104" s="34"/>
      <c r="M104" s="200" t="s">
        <v>1</v>
      </c>
      <c r="N104" s="201" t="s">
        <v>47</v>
      </c>
      <c r="O104" s="202"/>
      <c r="P104" s="203">
        <f t="shared" si="1"/>
        <v>0</v>
      </c>
      <c r="Q104" s="203">
        <v>0</v>
      </c>
      <c r="R104" s="203">
        <f t="shared" si="2"/>
        <v>0</v>
      </c>
      <c r="S104" s="203">
        <v>0</v>
      </c>
      <c r="T104" s="204">
        <f t="shared" si="3"/>
        <v>0</v>
      </c>
      <c r="AR104" s="13" t="s">
        <v>129</v>
      </c>
      <c r="AT104" s="13" t="s">
        <v>124</v>
      </c>
      <c r="AU104" s="13" t="s">
        <v>76</v>
      </c>
      <c r="AY104" s="13" t="s">
        <v>130</v>
      </c>
      <c r="BE104" s="173">
        <f t="shared" si="4"/>
        <v>0</v>
      </c>
      <c r="BF104" s="173">
        <f t="shared" si="5"/>
        <v>0</v>
      </c>
      <c r="BG104" s="173">
        <f t="shared" si="6"/>
        <v>0</v>
      </c>
      <c r="BH104" s="173">
        <f t="shared" si="7"/>
        <v>0</v>
      </c>
      <c r="BI104" s="173">
        <f t="shared" si="8"/>
        <v>0</v>
      </c>
      <c r="BJ104" s="13" t="s">
        <v>21</v>
      </c>
      <c r="BK104" s="173">
        <f t="shared" si="9"/>
        <v>0</v>
      </c>
      <c r="BL104" s="13" t="s">
        <v>129</v>
      </c>
      <c r="BM104" s="13" t="s">
        <v>1010</v>
      </c>
    </row>
    <row r="105" spans="2:65" s="1" customFormat="1" ht="6.95" customHeight="1">
      <c r="B105" s="42"/>
      <c r="C105" s="43"/>
      <c r="D105" s="43"/>
      <c r="E105" s="43"/>
      <c r="F105" s="43"/>
      <c r="G105" s="43"/>
      <c r="H105" s="43"/>
      <c r="I105" s="130"/>
      <c r="J105" s="43"/>
      <c r="K105" s="43"/>
      <c r="L105" s="34"/>
    </row>
  </sheetData>
  <sheetProtection algorithmName="SHA-512" hashValue="4UW8KbRQsPPcDXU3JLxjXmzueQ/dAEpaQnMUZiS/aKWEvtMkFn2Xnz4ozgdPK4BGi0a8wditFjwYySHk1DzAPA==" saltValue="MgpMVU7jsoD382xhM7SyBLqpcW8lHLMLcFoy1mH556iWSjehv/fHNT6d8iuLImDgk4XOFGFeQoN/zuyu9m7u0g==" spinCount="100000" sheet="1" objects="1" scenarios="1" formatColumns="0" formatRows="0" autoFilter="0"/>
  <autoFilter ref="C84:K104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8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04"/>
  <sheetViews>
    <sheetView showGridLines="0" workbookViewId="0"/>
  </sheetViews>
  <sheetFormatPr defaultRowHeight="14.2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102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15"/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3" t="s">
        <v>95</v>
      </c>
    </row>
    <row r="3" spans="2:46" ht="6.95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16"/>
      <c r="AT3" s="13" t="s">
        <v>84</v>
      </c>
    </row>
    <row r="4" spans="2:46" ht="24.95" customHeight="1">
      <c r="B4" s="16"/>
      <c r="D4" s="106" t="s">
        <v>96</v>
      </c>
      <c r="L4" s="16"/>
      <c r="M4" s="20" t="s">
        <v>10</v>
      </c>
      <c r="AT4" s="13" t="s">
        <v>4</v>
      </c>
    </row>
    <row r="5" spans="2:46" ht="6.95" customHeight="1">
      <c r="B5" s="16"/>
      <c r="L5" s="16"/>
    </row>
    <row r="6" spans="2:46" ht="12" customHeight="1">
      <c r="B6" s="16"/>
      <c r="D6" s="107" t="s">
        <v>16</v>
      </c>
      <c r="L6" s="16"/>
    </row>
    <row r="7" spans="2:46" ht="16.5" customHeight="1">
      <c r="B7" s="16"/>
      <c r="E7" s="249" t="str">
        <f>'Rekapitulace stavby'!K6</f>
        <v>Údržba, opravy a odstraňování závad u SSZT 2019 - SSZT Nymburk</v>
      </c>
      <c r="F7" s="250"/>
      <c r="G7" s="250"/>
      <c r="H7" s="250"/>
      <c r="L7" s="16"/>
    </row>
    <row r="8" spans="2:46" ht="12" customHeight="1">
      <c r="B8" s="16"/>
      <c r="D8" s="107" t="s">
        <v>97</v>
      </c>
      <c r="L8" s="16"/>
    </row>
    <row r="9" spans="2:46" s="1" customFormat="1" ht="16.5" customHeight="1">
      <c r="B9" s="34"/>
      <c r="E9" s="249" t="s">
        <v>98</v>
      </c>
      <c r="F9" s="251"/>
      <c r="G9" s="251"/>
      <c r="H9" s="251"/>
      <c r="I9" s="108"/>
      <c r="L9" s="34"/>
    </row>
    <row r="10" spans="2:46" s="1" customFormat="1" ht="12" customHeight="1">
      <c r="B10" s="34"/>
      <c r="D10" s="107" t="s">
        <v>99</v>
      </c>
      <c r="I10" s="108"/>
      <c r="L10" s="34"/>
    </row>
    <row r="11" spans="2:46" s="1" customFormat="1" ht="36.950000000000003" customHeight="1">
      <c r="B11" s="34"/>
      <c r="E11" s="252" t="s">
        <v>1011</v>
      </c>
      <c r="F11" s="251"/>
      <c r="G11" s="251"/>
      <c r="H11" s="251"/>
      <c r="I11" s="108"/>
      <c r="L11" s="34"/>
    </row>
    <row r="12" spans="2:46" s="1" customFormat="1" ht="11.25">
      <c r="B12" s="34"/>
      <c r="I12" s="108"/>
      <c r="L12" s="34"/>
    </row>
    <row r="13" spans="2:46" s="1" customFormat="1" ht="12" customHeight="1">
      <c r="B13" s="34"/>
      <c r="D13" s="107" t="s">
        <v>19</v>
      </c>
      <c r="F13" s="13" t="s">
        <v>1</v>
      </c>
      <c r="I13" s="109" t="s">
        <v>20</v>
      </c>
      <c r="J13" s="13" t="s">
        <v>1</v>
      </c>
      <c r="L13" s="34"/>
    </row>
    <row r="14" spans="2:46" s="1" customFormat="1" ht="12" customHeight="1">
      <c r="B14" s="34"/>
      <c r="D14" s="107" t="s">
        <v>22</v>
      </c>
      <c r="F14" s="13" t="s">
        <v>23</v>
      </c>
      <c r="I14" s="109" t="s">
        <v>24</v>
      </c>
      <c r="J14" s="110" t="str">
        <f>'Rekapitulace stavby'!AN8</f>
        <v>1. 2. 2019</v>
      </c>
      <c r="L14" s="34"/>
    </row>
    <row r="15" spans="2:46" s="1" customFormat="1" ht="10.9" customHeight="1">
      <c r="B15" s="34"/>
      <c r="I15" s="108"/>
      <c r="L15" s="34"/>
    </row>
    <row r="16" spans="2:46" s="1" customFormat="1" ht="12" customHeight="1">
      <c r="B16" s="34"/>
      <c r="D16" s="107" t="s">
        <v>28</v>
      </c>
      <c r="I16" s="109" t="s">
        <v>29</v>
      </c>
      <c r="J16" s="13" t="s">
        <v>30</v>
      </c>
      <c r="L16" s="34"/>
    </row>
    <row r="17" spans="2:12" s="1" customFormat="1" ht="18" customHeight="1">
      <c r="B17" s="34"/>
      <c r="E17" s="13" t="s">
        <v>31</v>
      </c>
      <c r="I17" s="109" t="s">
        <v>32</v>
      </c>
      <c r="J17" s="13" t="s">
        <v>33</v>
      </c>
      <c r="L17" s="34"/>
    </row>
    <row r="18" spans="2:12" s="1" customFormat="1" ht="6.95" customHeight="1">
      <c r="B18" s="34"/>
      <c r="I18" s="108"/>
      <c r="L18" s="34"/>
    </row>
    <row r="19" spans="2:12" s="1" customFormat="1" ht="12" customHeight="1">
      <c r="B19" s="34"/>
      <c r="D19" s="107" t="s">
        <v>34</v>
      </c>
      <c r="I19" s="109" t="s">
        <v>29</v>
      </c>
      <c r="J19" s="26" t="str">
        <f>'Rekapitulace stavby'!AN13</f>
        <v>Vyplň údaj</v>
      </c>
      <c r="L19" s="34"/>
    </row>
    <row r="20" spans="2:12" s="1" customFormat="1" ht="18" customHeight="1">
      <c r="B20" s="34"/>
      <c r="E20" s="253" t="str">
        <f>'Rekapitulace stavby'!E14</f>
        <v>Vyplň údaj</v>
      </c>
      <c r="F20" s="254"/>
      <c r="G20" s="254"/>
      <c r="H20" s="254"/>
      <c r="I20" s="109" t="s">
        <v>32</v>
      </c>
      <c r="J20" s="26" t="str">
        <f>'Rekapitulace stavby'!AN14</f>
        <v>Vyplň údaj</v>
      </c>
      <c r="L20" s="34"/>
    </row>
    <row r="21" spans="2:12" s="1" customFormat="1" ht="6.95" customHeight="1">
      <c r="B21" s="34"/>
      <c r="I21" s="108"/>
      <c r="L21" s="34"/>
    </row>
    <row r="22" spans="2:12" s="1" customFormat="1" ht="12" customHeight="1">
      <c r="B22" s="34"/>
      <c r="D22" s="107" t="s">
        <v>36</v>
      </c>
      <c r="I22" s="109" t="s">
        <v>29</v>
      </c>
      <c r="J22" s="13" t="s">
        <v>1</v>
      </c>
      <c r="L22" s="34"/>
    </row>
    <row r="23" spans="2:12" s="1" customFormat="1" ht="18" customHeight="1">
      <c r="B23" s="34"/>
      <c r="E23" s="13" t="s">
        <v>37</v>
      </c>
      <c r="I23" s="109" t="s">
        <v>32</v>
      </c>
      <c r="J23" s="13" t="s">
        <v>1</v>
      </c>
      <c r="L23" s="34"/>
    </row>
    <row r="24" spans="2:12" s="1" customFormat="1" ht="6.95" customHeight="1">
      <c r="B24" s="34"/>
      <c r="I24" s="108"/>
      <c r="L24" s="34"/>
    </row>
    <row r="25" spans="2:12" s="1" customFormat="1" ht="12" customHeight="1">
      <c r="B25" s="34"/>
      <c r="D25" s="107" t="s">
        <v>39</v>
      </c>
      <c r="I25" s="109" t="s">
        <v>29</v>
      </c>
      <c r="J25" s="13" t="s">
        <v>1</v>
      </c>
      <c r="L25" s="34"/>
    </row>
    <row r="26" spans="2:12" s="1" customFormat="1" ht="18" customHeight="1">
      <c r="B26" s="34"/>
      <c r="E26" s="13" t="s">
        <v>101</v>
      </c>
      <c r="I26" s="109" t="s">
        <v>32</v>
      </c>
      <c r="J26" s="13" t="s">
        <v>1</v>
      </c>
      <c r="L26" s="34"/>
    </row>
    <row r="27" spans="2:12" s="1" customFormat="1" ht="6.95" customHeight="1">
      <c r="B27" s="34"/>
      <c r="I27" s="108"/>
      <c r="L27" s="34"/>
    </row>
    <row r="28" spans="2:12" s="1" customFormat="1" ht="12" customHeight="1">
      <c r="B28" s="34"/>
      <c r="D28" s="107" t="s">
        <v>40</v>
      </c>
      <c r="I28" s="108"/>
      <c r="L28" s="34"/>
    </row>
    <row r="29" spans="2:12" s="7" customFormat="1" ht="16.5" customHeight="1">
      <c r="B29" s="111"/>
      <c r="E29" s="255" t="s">
        <v>1</v>
      </c>
      <c r="F29" s="255"/>
      <c r="G29" s="255"/>
      <c r="H29" s="255"/>
      <c r="I29" s="112"/>
      <c r="L29" s="111"/>
    </row>
    <row r="30" spans="2:12" s="1" customFormat="1" ht="6.95" customHeight="1">
      <c r="B30" s="34"/>
      <c r="I30" s="108"/>
      <c r="L30" s="34"/>
    </row>
    <row r="31" spans="2:12" s="1" customFormat="1" ht="6.95" customHeight="1">
      <c r="B31" s="34"/>
      <c r="D31" s="52"/>
      <c r="E31" s="52"/>
      <c r="F31" s="52"/>
      <c r="G31" s="52"/>
      <c r="H31" s="52"/>
      <c r="I31" s="113"/>
      <c r="J31" s="52"/>
      <c r="K31" s="52"/>
      <c r="L31" s="34"/>
    </row>
    <row r="32" spans="2:12" s="1" customFormat="1" ht="25.35" customHeight="1">
      <c r="B32" s="34"/>
      <c r="D32" s="114" t="s">
        <v>42</v>
      </c>
      <c r="I32" s="108"/>
      <c r="J32" s="115">
        <f>ROUND(J85, 2)</f>
        <v>0</v>
      </c>
      <c r="L32" s="34"/>
    </row>
    <row r="33" spans="2:12" s="1" customFormat="1" ht="6.95" customHeight="1">
      <c r="B33" s="34"/>
      <c r="D33" s="52"/>
      <c r="E33" s="52"/>
      <c r="F33" s="52"/>
      <c r="G33" s="52"/>
      <c r="H33" s="52"/>
      <c r="I33" s="113"/>
      <c r="J33" s="52"/>
      <c r="K33" s="52"/>
      <c r="L33" s="34"/>
    </row>
    <row r="34" spans="2:12" s="1" customFormat="1" ht="14.45" customHeight="1">
      <c r="B34" s="34"/>
      <c r="F34" s="116" t="s">
        <v>44</v>
      </c>
      <c r="I34" s="117" t="s">
        <v>43</v>
      </c>
      <c r="J34" s="116" t="s">
        <v>45</v>
      </c>
      <c r="L34" s="34"/>
    </row>
    <row r="35" spans="2:12" s="1" customFormat="1" ht="14.45" customHeight="1">
      <c r="B35" s="34"/>
      <c r="D35" s="107" t="s">
        <v>46</v>
      </c>
      <c r="E35" s="107" t="s">
        <v>47</v>
      </c>
      <c r="F35" s="118">
        <f>ROUND((SUM(BE85:BE103)),  2)</f>
        <v>0</v>
      </c>
      <c r="I35" s="119">
        <v>0.21</v>
      </c>
      <c r="J35" s="118">
        <f>ROUND(((SUM(BE85:BE103))*I35),  2)</f>
        <v>0</v>
      </c>
      <c r="L35" s="34"/>
    </row>
    <row r="36" spans="2:12" s="1" customFormat="1" ht="14.45" customHeight="1">
      <c r="B36" s="34"/>
      <c r="E36" s="107" t="s">
        <v>48</v>
      </c>
      <c r="F36" s="118">
        <f>ROUND((SUM(BF85:BF103)),  2)</f>
        <v>0</v>
      </c>
      <c r="I36" s="119">
        <v>0.15</v>
      </c>
      <c r="J36" s="118">
        <f>ROUND(((SUM(BF85:BF103))*I36),  2)</f>
        <v>0</v>
      </c>
      <c r="L36" s="34"/>
    </row>
    <row r="37" spans="2:12" s="1" customFormat="1" ht="14.45" hidden="1" customHeight="1">
      <c r="B37" s="34"/>
      <c r="E37" s="107" t="s">
        <v>49</v>
      </c>
      <c r="F37" s="118">
        <f>ROUND((SUM(BG85:BG103)),  2)</f>
        <v>0</v>
      </c>
      <c r="I37" s="119">
        <v>0.21</v>
      </c>
      <c r="J37" s="118">
        <f>0</f>
        <v>0</v>
      </c>
      <c r="L37" s="34"/>
    </row>
    <row r="38" spans="2:12" s="1" customFormat="1" ht="14.45" hidden="1" customHeight="1">
      <c r="B38" s="34"/>
      <c r="E38" s="107" t="s">
        <v>50</v>
      </c>
      <c r="F38" s="118">
        <f>ROUND((SUM(BH85:BH103)),  2)</f>
        <v>0</v>
      </c>
      <c r="I38" s="119">
        <v>0.15</v>
      </c>
      <c r="J38" s="118">
        <f>0</f>
        <v>0</v>
      </c>
      <c r="L38" s="34"/>
    </row>
    <row r="39" spans="2:12" s="1" customFormat="1" ht="14.45" hidden="1" customHeight="1">
      <c r="B39" s="34"/>
      <c r="E39" s="107" t="s">
        <v>51</v>
      </c>
      <c r="F39" s="118">
        <f>ROUND((SUM(BI85:BI103)),  2)</f>
        <v>0</v>
      </c>
      <c r="I39" s="119">
        <v>0</v>
      </c>
      <c r="J39" s="118">
        <f>0</f>
        <v>0</v>
      </c>
      <c r="L39" s="34"/>
    </row>
    <row r="40" spans="2:12" s="1" customFormat="1" ht="6.95" customHeight="1">
      <c r="B40" s="34"/>
      <c r="I40" s="108"/>
      <c r="L40" s="34"/>
    </row>
    <row r="41" spans="2:12" s="1" customFormat="1" ht="25.35" customHeight="1">
      <c r="B41" s="34"/>
      <c r="C41" s="120"/>
      <c r="D41" s="121" t="s">
        <v>52</v>
      </c>
      <c r="E41" s="122"/>
      <c r="F41" s="122"/>
      <c r="G41" s="123" t="s">
        <v>53</v>
      </c>
      <c r="H41" s="124" t="s">
        <v>54</v>
      </c>
      <c r="I41" s="125"/>
      <c r="J41" s="126">
        <f>SUM(J32:J39)</f>
        <v>0</v>
      </c>
      <c r="K41" s="127"/>
      <c r="L41" s="34"/>
    </row>
    <row r="42" spans="2:12" s="1" customFormat="1" ht="14.45" customHeight="1">
      <c r="B42" s="128"/>
      <c r="C42" s="129"/>
      <c r="D42" s="129"/>
      <c r="E42" s="129"/>
      <c r="F42" s="129"/>
      <c r="G42" s="129"/>
      <c r="H42" s="129"/>
      <c r="I42" s="130"/>
      <c r="J42" s="129"/>
      <c r="K42" s="129"/>
      <c r="L42" s="34"/>
    </row>
    <row r="46" spans="2:12" s="1" customFormat="1" ht="6.95" customHeight="1">
      <c r="B46" s="131"/>
      <c r="C46" s="132"/>
      <c r="D46" s="132"/>
      <c r="E46" s="132"/>
      <c r="F46" s="132"/>
      <c r="G46" s="132"/>
      <c r="H46" s="132"/>
      <c r="I46" s="133"/>
      <c r="J46" s="132"/>
      <c r="K46" s="132"/>
      <c r="L46" s="34"/>
    </row>
    <row r="47" spans="2:12" s="1" customFormat="1" ht="24.95" customHeight="1">
      <c r="B47" s="30"/>
      <c r="C47" s="19" t="s">
        <v>102</v>
      </c>
      <c r="D47" s="31"/>
      <c r="E47" s="31"/>
      <c r="F47" s="31"/>
      <c r="G47" s="31"/>
      <c r="H47" s="31"/>
      <c r="I47" s="108"/>
      <c r="J47" s="31"/>
      <c r="K47" s="31"/>
      <c r="L47" s="34"/>
    </row>
    <row r="48" spans="2:12" s="1" customFormat="1" ht="6.95" customHeight="1">
      <c r="B48" s="30"/>
      <c r="C48" s="31"/>
      <c r="D48" s="31"/>
      <c r="E48" s="31"/>
      <c r="F48" s="31"/>
      <c r="G48" s="31"/>
      <c r="H48" s="31"/>
      <c r="I48" s="108"/>
      <c r="J48" s="31"/>
      <c r="K48" s="31"/>
      <c r="L48" s="34"/>
    </row>
    <row r="49" spans="2:47" s="1" customFormat="1" ht="12" customHeight="1">
      <c r="B49" s="30"/>
      <c r="C49" s="25" t="s">
        <v>16</v>
      </c>
      <c r="D49" s="31"/>
      <c r="E49" s="31"/>
      <c r="F49" s="31"/>
      <c r="G49" s="31"/>
      <c r="H49" s="31"/>
      <c r="I49" s="108"/>
      <c r="J49" s="31"/>
      <c r="K49" s="31"/>
      <c r="L49" s="34"/>
    </row>
    <row r="50" spans="2:47" s="1" customFormat="1" ht="16.5" customHeight="1">
      <c r="B50" s="30"/>
      <c r="C50" s="31"/>
      <c r="D50" s="31"/>
      <c r="E50" s="256" t="str">
        <f>E7</f>
        <v>Údržba, opravy a odstraňování závad u SSZT 2019 - SSZT Nymburk</v>
      </c>
      <c r="F50" s="257"/>
      <c r="G50" s="257"/>
      <c r="H50" s="257"/>
      <c r="I50" s="108"/>
      <c r="J50" s="31"/>
      <c r="K50" s="31"/>
      <c r="L50" s="34"/>
    </row>
    <row r="51" spans="2:47" ht="12" customHeight="1">
      <c r="B51" s="17"/>
      <c r="C51" s="25" t="s">
        <v>97</v>
      </c>
      <c r="D51" s="18"/>
      <c r="E51" s="18"/>
      <c r="F51" s="18"/>
      <c r="G51" s="18"/>
      <c r="H51" s="18"/>
      <c r="J51" s="18"/>
      <c r="K51" s="18"/>
      <c r="L51" s="16"/>
    </row>
    <row r="52" spans="2:47" s="1" customFormat="1" ht="16.5" customHeight="1">
      <c r="B52" s="30"/>
      <c r="C52" s="31"/>
      <c r="D52" s="31"/>
      <c r="E52" s="256" t="s">
        <v>98</v>
      </c>
      <c r="F52" s="223"/>
      <c r="G52" s="223"/>
      <c r="H52" s="223"/>
      <c r="I52" s="108"/>
      <c r="J52" s="31"/>
      <c r="K52" s="31"/>
      <c r="L52" s="34"/>
    </row>
    <row r="53" spans="2:47" s="1" customFormat="1" ht="12" customHeight="1">
      <c r="B53" s="30"/>
      <c r="C53" s="25" t="s">
        <v>99</v>
      </c>
      <c r="D53" s="31"/>
      <c r="E53" s="31"/>
      <c r="F53" s="31"/>
      <c r="G53" s="31"/>
      <c r="H53" s="31"/>
      <c r="I53" s="108"/>
      <c r="J53" s="31"/>
      <c r="K53" s="31"/>
      <c r="L53" s="34"/>
    </row>
    <row r="54" spans="2:47" s="1" customFormat="1" ht="16.5" customHeight="1">
      <c r="B54" s="30"/>
      <c r="C54" s="31"/>
      <c r="D54" s="31"/>
      <c r="E54" s="224" t="str">
        <f>E11</f>
        <v>PS-03 - doprava</v>
      </c>
      <c r="F54" s="223"/>
      <c r="G54" s="223"/>
      <c r="H54" s="223"/>
      <c r="I54" s="108"/>
      <c r="J54" s="31"/>
      <c r="K54" s="31"/>
      <c r="L54" s="34"/>
    </row>
    <row r="55" spans="2:47" s="1" customFormat="1" ht="6.95" customHeight="1">
      <c r="B55" s="30"/>
      <c r="C55" s="31"/>
      <c r="D55" s="31"/>
      <c r="E55" s="31"/>
      <c r="F55" s="31"/>
      <c r="G55" s="31"/>
      <c r="H55" s="31"/>
      <c r="I55" s="108"/>
      <c r="J55" s="31"/>
      <c r="K55" s="31"/>
      <c r="L55" s="34"/>
    </row>
    <row r="56" spans="2:47" s="1" customFormat="1" ht="12" customHeight="1">
      <c r="B56" s="30"/>
      <c r="C56" s="25" t="s">
        <v>22</v>
      </c>
      <c r="D56" s="31"/>
      <c r="E56" s="31"/>
      <c r="F56" s="23" t="str">
        <f>F14</f>
        <v>Středočeský kraj</v>
      </c>
      <c r="G56" s="31"/>
      <c r="H56" s="31"/>
      <c r="I56" s="109" t="s">
        <v>24</v>
      </c>
      <c r="J56" s="51" t="str">
        <f>IF(J14="","",J14)</f>
        <v>1. 2. 2019</v>
      </c>
      <c r="K56" s="31"/>
      <c r="L56" s="34"/>
    </row>
    <row r="57" spans="2:47" s="1" customFormat="1" ht="6.95" customHeight="1">
      <c r="B57" s="30"/>
      <c r="C57" s="31"/>
      <c r="D57" s="31"/>
      <c r="E57" s="31"/>
      <c r="F57" s="31"/>
      <c r="G57" s="31"/>
      <c r="H57" s="31"/>
      <c r="I57" s="108"/>
      <c r="J57" s="31"/>
      <c r="K57" s="31"/>
      <c r="L57" s="34"/>
    </row>
    <row r="58" spans="2:47" s="1" customFormat="1" ht="13.7" customHeight="1">
      <c r="B58" s="30"/>
      <c r="C58" s="25" t="s">
        <v>28</v>
      </c>
      <c r="D58" s="31"/>
      <c r="E58" s="31"/>
      <c r="F58" s="23" t="str">
        <f>E17</f>
        <v>Správa železniční dopravní cesty,státní organizace</v>
      </c>
      <c r="G58" s="31"/>
      <c r="H58" s="31"/>
      <c r="I58" s="109" t="s">
        <v>36</v>
      </c>
      <c r="J58" s="28" t="str">
        <f>E23</f>
        <v xml:space="preserve"> </v>
      </c>
      <c r="K58" s="31"/>
      <c r="L58" s="34"/>
    </row>
    <row r="59" spans="2:47" s="1" customFormat="1" ht="13.7" customHeight="1">
      <c r="B59" s="30"/>
      <c r="C59" s="25" t="s">
        <v>34</v>
      </c>
      <c r="D59" s="31"/>
      <c r="E59" s="31"/>
      <c r="F59" s="23" t="str">
        <f>IF(E20="","",E20)</f>
        <v>Vyplň údaj</v>
      </c>
      <c r="G59" s="31"/>
      <c r="H59" s="31"/>
      <c r="I59" s="109" t="s">
        <v>39</v>
      </c>
      <c r="J59" s="28" t="str">
        <f>E26</f>
        <v xml:space="preserve"> Smetanová Silvie</v>
      </c>
      <c r="K59" s="31"/>
      <c r="L59" s="34"/>
    </row>
    <row r="60" spans="2:47" s="1" customFormat="1" ht="10.35" customHeight="1">
      <c r="B60" s="30"/>
      <c r="C60" s="31"/>
      <c r="D60" s="31"/>
      <c r="E60" s="31"/>
      <c r="F60" s="31"/>
      <c r="G60" s="31"/>
      <c r="H60" s="31"/>
      <c r="I60" s="108"/>
      <c r="J60" s="31"/>
      <c r="K60" s="31"/>
      <c r="L60" s="34"/>
    </row>
    <row r="61" spans="2:47" s="1" customFormat="1" ht="29.25" customHeight="1">
      <c r="B61" s="30"/>
      <c r="C61" s="134" t="s">
        <v>103</v>
      </c>
      <c r="D61" s="135"/>
      <c r="E61" s="135"/>
      <c r="F61" s="135"/>
      <c r="G61" s="135"/>
      <c r="H61" s="135"/>
      <c r="I61" s="136"/>
      <c r="J61" s="137" t="s">
        <v>104</v>
      </c>
      <c r="K61" s="135"/>
      <c r="L61" s="34"/>
    </row>
    <row r="62" spans="2:47" s="1" customFormat="1" ht="10.35" customHeight="1">
      <c r="B62" s="30"/>
      <c r="C62" s="31"/>
      <c r="D62" s="31"/>
      <c r="E62" s="31"/>
      <c r="F62" s="31"/>
      <c r="G62" s="31"/>
      <c r="H62" s="31"/>
      <c r="I62" s="108"/>
      <c r="J62" s="31"/>
      <c r="K62" s="31"/>
      <c r="L62" s="34"/>
    </row>
    <row r="63" spans="2:47" s="1" customFormat="1" ht="22.9" customHeight="1">
      <c r="B63" s="30"/>
      <c r="C63" s="138" t="s">
        <v>105</v>
      </c>
      <c r="D63" s="31"/>
      <c r="E63" s="31"/>
      <c r="F63" s="31"/>
      <c r="G63" s="31"/>
      <c r="H63" s="31"/>
      <c r="I63" s="108"/>
      <c r="J63" s="69">
        <f>J85</f>
        <v>0</v>
      </c>
      <c r="K63" s="31"/>
      <c r="L63" s="34"/>
      <c r="AU63" s="13" t="s">
        <v>106</v>
      </c>
    </row>
    <row r="64" spans="2:47" s="1" customFormat="1" ht="21.75" customHeight="1">
      <c r="B64" s="30"/>
      <c r="C64" s="31"/>
      <c r="D64" s="31"/>
      <c r="E64" s="31"/>
      <c r="F64" s="31"/>
      <c r="G64" s="31"/>
      <c r="H64" s="31"/>
      <c r="I64" s="108"/>
      <c r="J64" s="31"/>
      <c r="K64" s="31"/>
      <c r="L64" s="34"/>
    </row>
    <row r="65" spans="2:12" s="1" customFormat="1" ht="6.95" customHeight="1">
      <c r="B65" s="42"/>
      <c r="C65" s="43"/>
      <c r="D65" s="43"/>
      <c r="E65" s="43"/>
      <c r="F65" s="43"/>
      <c r="G65" s="43"/>
      <c r="H65" s="43"/>
      <c r="I65" s="130"/>
      <c r="J65" s="43"/>
      <c r="K65" s="43"/>
      <c r="L65" s="34"/>
    </row>
    <row r="69" spans="2:12" s="1" customFormat="1" ht="6.95" customHeight="1">
      <c r="B69" s="44"/>
      <c r="C69" s="45"/>
      <c r="D69" s="45"/>
      <c r="E69" s="45"/>
      <c r="F69" s="45"/>
      <c r="G69" s="45"/>
      <c r="H69" s="45"/>
      <c r="I69" s="133"/>
      <c r="J69" s="45"/>
      <c r="K69" s="45"/>
      <c r="L69" s="34"/>
    </row>
    <row r="70" spans="2:12" s="1" customFormat="1" ht="24.95" customHeight="1">
      <c r="B70" s="30"/>
      <c r="C70" s="19" t="s">
        <v>110</v>
      </c>
      <c r="D70" s="31"/>
      <c r="E70" s="31"/>
      <c r="F70" s="31"/>
      <c r="G70" s="31"/>
      <c r="H70" s="31"/>
      <c r="I70" s="108"/>
      <c r="J70" s="31"/>
      <c r="K70" s="31"/>
      <c r="L70" s="34"/>
    </row>
    <row r="71" spans="2:12" s="1" customFormat="1" ht="6.95" customHeight="1">
      <c r="B71" s="30"/>
      <c r="C71" s="31"/>
      <c r="D71" s="31"/>
      <c r="E71" s="31"/>
      <c r="F71" s="31"/>
      <c r="G71" s="31"/>
      <c r="H71" s="31"/>
      <c r="I71" s="108"/>
      <c r="J71" s="31"/>
      <c r="K71" s="31"/>
      <c r="L71" s="34"/>
    </row>
    <row r="72" spans="2:12" s="1" customFormat="1" ht="12" customHeight="1">
      <c r="B72" s="30"/>
      <c r="C72" s="25" t="s">
        <v>16</v>
      </c>
      <c r="D72" s="31"/>
      <c r="E72" s="31"/>
      <c r="F72" s="31"/>
      <c r="G72" s="31"/>
      <c r="H72" s="31"/>
      <c r="I72" s="108"/>
      <c r="J72" s="31"/>
      <c r="K72" s="31"/>
      <c r="L72" s="34"/>
    </row>
    <row r="73" spans="2:12" s="1" customFormat="1" ht="16.5" customHeight="1">
      <c r="B73" s="30"/>
      <c r="C73" s="31"/>
      <c r="D73" s="31"/>
      <c r="E73" s="256" t="str">
        <f>E7</f>
        <v>Údržba, opravy a odstraňování závad u SSZT 2019 - SSZT Nymburk</v>
      </c>
      <c r="F73" s="257"/>
      <c r="G73" s="257"/>
      <c r="H73" s="257"/>
      <c r="I73" s="108"/>
      <c r="J73" s="31"/>
      <c r="K73" s="31"/>
      <c r="L73" s="34"/>
    </row>
    <row r="74" spans="2:12" ht="12" customHeight="1">
      <c r="B74" s="17"/>
      <c r="C74" s="25" t="s">
        <v>97</v>
      </c>
      <c r="D74" s="18"/>
      <c r="E74" s="18"/>
      <c r="F74" s="18"/>
      <c r="G74" s="18"/>
      <c r="H74" s="18"/>
      <c r="J74" s="18"/>
      <c r="K74" s="18"/>
      <c r="L74" s="16"/>
    </row>
    <row r="75" spans="2:12" s="1" customFormat="1" ht="16.5" customHeight="1">
      <c r="B75" s="30"/>
      <c r="C75" s="31"/>
      <c r="D75" s="31"/>
      <c r="E75" s="256" t="s">
        <v>98</v>
      </c>
      <c r="F75" s="223"/>
      <c r="G75" s="223"/>
      <c r="H75" s="223"/>
      <c r="I75" s="108"/>
      <c r="J75" s="31"/>
      <c r="K75" s="31"/>
      <c r="L75" s="34"/>
    </row>
    <row r="76" spans="2:12" s="1" customFormat="1" ht="12" customHeight="1">
      <c r="B76" s="30"/>
      <c r="C76" s="25" t="s">
        <v>99</v>
      </c>
      <c r="D76" s="31"/>
      <c r="E76" s="31"/>
      <c r="F76" s="31"/>
      <c r="G76" s="31"/>
      <c r="H76" s="31"/>
      <c r="I76" s="108"/>
      <c r="J76" s="31"/>
      <c r="K76" s="31"/>
      <c r="L76" s="34"/>
    </row>
    <row r="77" spans="2:12" s="1" customFormat="1" ht="16.5" customHeight="1">
      <c r="B77" s="30"/>
      <c r="C77" s="31"/>
      <c r="D77" s="31"/>
      <c r="E77" s="224" t="str">
        <f>E11</f>
        <v>PS-03 - doprava</v>
      </c>
      <c r="F77" s="223"/>
      <c r="G77" s="223"/>
      <c r="H77" s="223"/>
      <c r="I77" s="108"/>
      <c r="J77" s="31"/>
      <c r="K77" s="31"/>
      <c r="L77" s="34"/>
    </row>
    <row r="78" spans="2:12" s="1" customFormat="1" ht="6.95" customHeight="1">
      <c r="B78" s="30"/>
      <c r="C78" s="31"/>
      <c r="D78" s="31"/>
      <c r="E78" s="31"/>
      <c r="F78" s="31"/>
      <c r="G78" s="31"/>
      <c r="H78" s="31"/>
      <c r="I78" s="108"/>
      <c r="J78" s="31"/>
      <c r="K78" s="31"/>
      <c r="L78" s="34"/>
    </row>
    <row r="79" spans="2:12" s="1" customFormat="1" ht="12" customHeight="1">
      <c r="B79" s="30"/>
      <c r="C79" s="25" t="s">
        <v>22</v>
      </c>
      <c r="D79" s="31"/>
      <c r="E79" s="31"/>
      <c r="F79" s="23" t="str">
        <f>F14</f>
        <v>Středočeský kraj</v>
      </c>
      <c r="G79" s="31"/>
      <c r="H79" s="31"/>
      <c r="I79" s="109" t="s">
        <v>24</v>
      </c>
      <c r="J79" s="51" t="str">
        <f>IF(J14="","",J14)</f>
        <v>1. 2. 2019</v>
      </c>
      <c r="K79" s="31"/>
      <c r="L79" s="34"/>
    </row>
    <row r="80" spans="2:12" s="1" customFormat="1" ht="6.95" customHeight="1">
      <c r="B80" s="30"/>
      <c r="C80" s="31"/>
      <c r="D80" s="31"/>
      <c r="E80" s="31"/>
      <c r="F80" s="31"/>
      <c r="G80" s="31"/>
      <c r="H80" s="31"/>
      <c r="I80" s="108"/>
      <c r="J80" s="31"/>
      <c r="K80" s="31"/>
      <c r="L80" s="34"/>
    </row>
    <row r="81" spans="2:65" s="1" customFormat="1" ht="13.7" customHeight="1">
      <c r="B81" s="30"/>
      <c r="C81" s="25" t="s">
        <v>28</v>
      </c>
      <c r="D81" s="31"/>
      <c r="E81" s="31"/>
      <c r="F81" s="23" t="str">
        <f>E17</f>
        <v>Správa železniční dopravní cesty,státní organizace</v>
      </c>
      <c r="G81" s="31"/>
      <c r="H81" s="31"/>
      <c r="I81" s="109" t="s">
        <v>36</v>
      </c>
      <c r="J81" s="28" t="str">
        <f>E23</f>
        <v xml:space="preserve"> </v>
      </c>
      <c r="K81" s="31"/>
      <c r="L81" s="34"/>
    </row>
    <row r="82" spans="2:65" s="1" customFormat="1" ht="13.7" customHeight="1">
      <c r="B82" s="30"/>
      <c r="C82" s="25" t="s">
        <v>34</v>
      </c>
      <c r="D82" s="31"/>
      <c r="E82" s="31"/>
      <c r="F82" s="23" t="str">
        <f>IF(E20="","",E20)</f>
        <v>Vyplň údaj</v>
      </c>
      <c r="G82" s="31"/>
      <c r="H82" s="31"/>
      <c r="I82" s="109" t="s">
        <v>39</v>
      </c>
      <c r="J82" s="28" t="str">
        <f>E26</f>
        <v xml:space="preserve"> Smetanová Silvie</v>
      </c>
      <c r="K82" s="31"/>
      <c r="L82" s="34"/>
    </row>
    <row r="83" spans="2:65" s="1" customFormat="1" ht="10.35" customHeight="1">
      <c r="B83" s="30"/>
      <c r="C83" s="31"/>
      <c r="D83" s="31"/>
      <c r="E83" s="31"/>
      <c r="F83" s="31"/>
      <c r="G83" s="31"/>
      <c r="H83" s="31"/>
      <c r="I83" s="108"/>
      <c r="J83" s="31"/>
      <c r="K83" s="31"/>
      <c r="L83" s="34"/>
    </row>
    <row r="84" spans="2:65" s="10" customFormat="1" ht="29.25" customHeight="1">
      <c r="B84" s="152"/>
      <c r="C84" s="153" t="s">
        <v>111</v>
      </c>
      <c r="D84" s="154" t="s">
        <v>61</v>
      </c>
      <c r="E84" s="154" t="s">
        <v>57</v>
      </c>
      <c r="F84" s="154" t="s">
        <v>58</v>
      </c>
      <c r="G84" s="154" t="s">
        <v>112</v>
      </c>
      <c r="H84" s="154" t="s">
        <v>113</v>
      </c>
      <c r="I84" s="155" t="s">
        <v>114</v>
      </c>
      <c r="J84" s="154" t="s">
        <v>104</v>
      </c>
      <c r="K84" s="156" t="s">
        <v>115</v>
      </c>
      <c r="L84" s="157"/>
      <c r="M84" s="60" t="s">
        <v>1</v>
      </c>
      <c r="N84" s="61" t="s">
        <v>46</v>
      </c>
      <c r="O84" s="61" t="s">
        <v>116</v>
      </c>
      <c r="P84" s="61" t="s">
        <v>117</v>
      </c>
      <c r="Q84" s="61" t="s">
        <v>118</v>
      </c>
      <c r="R84" s="61" t="s">
        <v>119</v>
      </c>
      <c r="S84" s="61" t="s">
        <v>120</v>
      </c>
      <c r="T84" s="62" t="s">
        <v>121</v>
      </c>
    </row>
    <row r="85" spans="2:65" s="1" customFormat="1" ht="22.9" customHeight="1">
      <c r="B85" s="30"/>
      <c r="C85" s="67" t="s">
        <v>122</v>
      </c>
      <c r="D85" s="31"/>
      <c r="E85" s="31"/>
      <c r="F85" s="31"/>
      <c r="G85" s="31"/>
      <c r="H85" s="31"/>
      <c r="I85" s="108"/>
      <c r="J85" s="158">
        <f>BK85</f>
        <v>0</v>
      </c>
      <c r="K85" s="31"/>
      <c r="L85" s="34"/>
      <c r="M85" s="63"/>
      <c r="N85" s="64"/>
      <c r="O85" s="64"/>
      <c r="P85" s="159">
        <f>SUM(P86:P103)</f>
        <v>0</v>
      </c>
      <c r="Q85" s="64"/>
      <c r="R85" s="159">
        <f>SUM(R86:R103)</f>
        <v>0</v>
      </c>
      <c r="S85" s="64"/>
      <c r="T85" s="160">
        <f>SUM(T86:T103)</f>
        <v>0</v>
      </c>
      <c r="AT85" s="13" t="s">
        <v>75</v>
      </c>
      <c r="AU85" s="13" t="s">
        <v>106</v>
      </c>
      <c r="BK85" s="161">
        <f>SUM(BK86:BK103)</f>
        <v>0</v>
      </c>
    </row>
    <row r="86" spans="2:65" s="1" customFormat="1" ht="78.75" customHeight="1">
      <c r="B86" s="30"/>
      <c r="C86" s="162" t="s">
        <v>76</v>
      </c>
      <c r="D86" s="162" t="s">
        <v>124</v>
      </c>
      <c r="E86" s="163" t="s">
        <v>1012</v>
      </c>
      <c r="F86" s="164" t="s">
        <v>1013</v>
      </c>
      <c r="G86" s="165" t="s">
        <v>127</v>
      </c>
      <c r="H86" s="166">
        <v>5</v>
      </c>
      <c r="I86" s="167"/>
      <c r="J86" s="168">
        <f t="shared" ref="J86:J103" si="0">ROUND(I86*H86,2)</f>
        <v>0</v>
      </c>
      <c r="K86" s="164" t="s">
        <v>128</v>
      </c>
      <c r="L86" s="34"/>
      <c r="M86" s="169" t="s">
        <v>1</v>
      </c>
      <c r="N86" s="170" t="s">
        <v>47</v>
      </c>
      <c r="O86" s="56"/>
      <c r="P86" s="171">
        <f t="shared" ref="P86:P103" si="1">O86*H86</f>
        <v>0</v>
      </c>
      <c r="Q86" s="171">
        <v>0</v>
      </c>
      <c r="R86" s="171">
        <f t="shared" ref="R86:R103" si="2">Q86*H86</f>
        <v>0</v>
      </c>
      <c r="S86" s="171">
        <v>0</v>
      </c>
      <c r="T86" s="172">
        <f t="shared" ref="T86:T103" si="3">S86*H86</f>
        <v>0</v>
      </c>
      <c r="AR86" s="13" t="s">
        <v>129</v>
      </c>
      <c r="AT86" s="13" t="s">
        <v>124</v>
      </c>
      <c r="AU86" s="13" t="s">
        <v>76</v>
      </c>
      <c r="AY86" s="13" t="s">
        <v>130</v>
      </c>
      <c r="BE86" s="173">
        <f t="shared" ref="BE86:BE103" si="4">IF(N86="základní",J86,0)</f>
        <v>0</v>
      </c>
      <c r="BF86" s="173">
        <f t="shared" ref="BF86:BF103" si="5">IF(N86="snížená",J86,0)</f>
        <v>0</v>
      </c>
      <c r="BG86" s="173">
        <f t="shared" ref="BG86:BG103" si="6">IF(N86="zákl. přenesená",J86,0)</f>
        <v>0</v>
      </c>
      <c r="BH86" s="173">
        <f t="shared" ref="BH86:BH103" si="7">IF(N86="sníž. přenesená",J86,0)</f>
        <v>0</v>
      </c>
      <c r="BI86" s="173">
        <f t="shared" ref="BI86:BI103" si="8">IF(N86="nulová",J86,0)</f>
        <v>0</v>
      </c>
      <c r="BJ86" s="13" t="s">
        <v>21</v>
      </c>
      <c r="BK86" s="173">
        <f t="shared" ref="BK86:BK103" si="9">ROUND(I86*H86,2)</f>
        <v>0</v>
      </c>
      <c r="BL86" s="13" t="s">
        <v>129</v>
      </c>
      <c r="BM86" s="13" t="s">
        <v>1014</v>
      </c>
    </row>
    <row r="87" spans="2:65" s="1" customFormat="1" ht="78.75" customHeight="1">
      <c r="B87" s="30"/>
      <c r="C87" s="162" t="s">
        <v>76</v>
      </c>
      <c r="D87" s="162" t="s">
        <v>124</v>
      </c>
      <c r="E87" s="163" t="s">
        <v>1015</v>
      </c>
      <c r="F87" s="164" t="s">
        <v>1016</v>
      </c>
      <c r="G87" s="165" t="s">
        <v>127</v>
      </c>
      <c r="H87" s="166">
        <v>5</v>
      </c>
      <c r="I87" s="167"/>
      <c r="J87" s="168">
        <f t="shared" si="0"/>
        <v>0</v>
      </c>
      <c r="K87" s="164" t="s">
        <v>128</v>
      </c>
      <c r="L87" s="34"/>
      <c r="M87" s="169" t="s">
        <v>1</v>
      </c>
      <c r="N87" s="170" t="s">
        <v>47</v>
      </c>
      <c r="O87" s="56"/>
      <c r="P87" s="171">
        <f t="shared" si="1"/>
        <v>0</v>
      </c>
      <c r="Q87" s="171">
        <v>0</v>
      </c>
      <c r="R87" s="171">
        <f t="shared" si="2"/>
        <v>0</v>
      </c>
      <c r="S87" s="171">
        <v>0</v>
      </c>
      <c r="T87" s="172">
        <f t="shared" si="3"/>
        <v>0</v>
      </c>
      <c r="AR87" s="13" t="s">
        <v>129</v>
      </c>
      <c r="AT87" s="13" t="s">
        <v>124</v>
      </c>
      <c r="AU87" s="13" t="s">
        <v>76</v>
      </c>
      <c r="AY87" s="13" t="s">
        <v>130</v>
      </c>
      <c r="BE87" s="173">
        <f t="shared" si="4"/>
        <v>0</v>
      </c>
      <c r="BF87" s="173">
        <f t="shared" si="5"/>
        <v>0</v>
      </c>
      <c r="BG87" s="173">
        <f t="shared" si="6"/>
        <v>0</v>
      </c>
      <c r="BH87" s="173">
        <f t="shared" si="7"/>
        <v>0</v>
      </c>
      <c r="BI87" s="173">
        <f t="shared" si="8"/>
        <v>0</v>
      </c>
      <c r="BJ87" s="13" t="s">
        <v>21</v>
      </c>
      <c r="BK87" s="173">
        <f t="shared" si="9"/>
        <v>0</v>
      </c>
      <c r="BL87" s="13" t="s">
        <v>129</v>
      </c>
      <c r="BM87" s="13" t="s">
        <v>1017</v>
      </c>
    </row>
    <row r="88" spans="2:65" s="1" customFormat="1" ht="78.75" customHeight="1">
      <c r="B88" s="30"/>
      <c r="C88" s="162" t="s">
        <v>76</v>
      </c>
      <c r="D88" s="162" t="s">
        <v>124</v>
      </c>
      <c r="E88" s="163" t="s">
        <v>1018</v>
      </c>
      <c r="F88" s="164" t="s">
        <v>1019</v>
      </c>
      <c r="G88" s="165" t="s">
        <v>127</v>
      </c>
      <c r="H88" s="166">
        <v>5</v>
      </c>
      <c r="I88" s="167"/>
      <c r="J88" s="168">
        <f t="shared" si="0"/>
        <v>0</v>
      </c>
      <c r="K88" s="164" t="s">
        <v>128</v>
      </c>
      <c r="L88" s="34"/>
      <c r="M88" s="169" t="s">
        <v>1</v>
      </c>
      <c r="N88" s="170" t="s">
        <v>47</v>
      </c>
      <c r="O88" s="56"/>
      <c r="P88" s="171">
        <f t="shared" si="1"/>
        <v>0</v>
      </c>
      <c r="Q88" s="171">
        <v>0</v>
      </c>
      <c r="R88" s="171">
        <f t="shared" si="2"/>
        <v>0</v>
      </c>
      <c r="S88" s="171">
        <v>0</v>
      </c>
      <c r="T88" s="172">
        <f t="shared" si="3"/>
        <v>0</v>
      </c>
      <c r="AR88" s="13" t="s">
        <v>129</v>
      </c>
      <c r="AT88" s="13" t="s">
        <v>124</v>
      </c>
      <c r="AU88" s="13" t="s">
        <v>76</v>
      </c>
      <c r="AY88" s="13" t="s">
        <v>130</v>
      </c>
      <c r="BE88" s="173">
        <f t="shared" si="4"/>
        <v>0</v>
      </c>
      <c r="BF88" s="173">
        <f t="shared" si="5"/>
        <v>0</v>
      </c>
      <c r="BG88" s="173">
        <f t="shared" si="6"/>
        <v>0</v>
      </c>
      <c r="BH88" s="173">
        <f t="shared" si="7"/>
        <v>0</v>
      </c>
      <c r="BI88" s="173">
        <f t="shared" si="8"/>
        <v>0</v>
      </c>
      <c r="BJ88" s="13" t="s">
        <v>21</v>
      </c>
      <c r="BK88" s="173">
        <f t="shared" si="9"/>
        <v>0</v>
      </c>
      <c r="BL88" s="13" t="s">
        <v>129</v>
      </c>
      <c r="BM88" s="13" t="s">
        <v>1020</v>
      </c>
    </row>
    <row r="89" spans="2:65" s="1" customFormat="1" ht="78.75" customHeight="1">
      <c r="B89" s="30"/>
      <c r="C89" s="162" t="s">
        <v>76</v>
      </c>
      <c r="D89" s="162" t="s">
        <v>124</v>
      </c>
      <c r="E89" s="163" t="s">
        <v>1021</v>
      </c>
      <c r="F89" s="164" t="s">
        <v>1022</v>
      </c>
      <c r="G89" s="165" t="s">
        <v>127</v>
      </c>
      <c r="H89" s="166">
        <v>5</v>
      </c>
      <c r="I89" s="167"/>
      <c r="J89" s="168">
        <f t="shared" si="0"/>
        <v>0</v>
      </c>
      <c r="K89" s="164" t="s">
        <v>128</v>
      </c>
      <c r="L89" s="34"/>
      <c r="M89" s="169" t="s">
        <v>1</v>
      </c>
      <c r="N89" s="170" t="s">
        <v>47</v>
      </c>
      <c r="O89" s="56"/>
      <c r="P89" s="171">
        <f t="shared" si="1"/>
        <v>0</v>
      </c>
      <c r="Q89" s="171">
        <v>0</v>
      </c>
      <c r="R89" s="171">
        <f t="shared" si="2"/>
        <v>0</v>
      </c>
      <c r="S89" s="171">
        <v>0</v>
      </c>
      <c r="T89" s="172">
        <f t="shared" si="3"/>
        <v>0</v>
      </c>
      <c r="AR89" s="13" t="s">
        <v>129</v>
      </c>
      <c r="AT89" s="13" t="s">
        <v>124</v>
      </c>
      <c r="AU89" s="13" t="s">
        <v>76</v>
      </c>
      <c r="AY89" s="13" t="s">
        <v>130</v>
      </c>
      <c r="BE89" s="173">
        <f t="shared" si="4"/>
        <v>0</v>
      </c>
      <c r="BF89" s="173">
        <f t="shared" si="5"/>
        <v>0</v>
      </c>
      <c r="BG89" s="173">
        <f t="shared" si="6"/>
        <v>0</v>
      </c>
      <c r="BH89" s="173">
        <f t="shared" si="7"/>
        <v>0</v>
      </c>
      <c r="BI89" s="173">
        <f t="shared" si="8"/>
        <v>0</v>
      </c>
      <c r="BJ89" s="13" t="s">
        <v>21</v>
      </c>
      <c r="BK89" s="173">
        <f t="shared" si="9"/>
        <v>0</v>
      </c>
      <c r="BL89" s="13" t="s">
        <v>129</v>
      </c>
      <c r="BM89" s="13" t="s">
        <v>1023</v>
      </c>
    </row>
    <row r="90" spans="2:65" s="1" customFormat="1" ht="78.75" customHeight="1">
      <c r="B90" s="30"/>
      <c r="C90" s="162" t="s">
        <v>76</v>
      </c>
      <c r="D90" s="162" t="s">
        <v>124</v>
      </c>
      <c r="E90" s="163" t="s">
        <v>1024</v>
      </c>
      <c r="F90" s="164" t="s">
        <v>1025</v>
      </c>
      <c r="G90" s="165" t="s">
        <v>127</v>
      </c>
      <c r="H90" s="166">
        <v>5</v>
      </c>
      <c r="I90" s="167"/>
      <c r="J90" s="168">
        <f t="shared" si="0"/>
        <v>0</v>
      </c>
      <c r="K90" s="164" t="s">
        <v>128</v>
      </c>
      <c r="L90" s="34"/>
      <c r="M90" s="169" t="s">
        <v>1</v>
      </c>
      <c r="N90" s="170" t="s">
        <v>47</v>
      </c>
      <c r="O90" s="56"/>
      <c r="P90" s="171">
        <f t="shared" si="1"/>
        <v>0</v>
      </c>
      <c r="Q90" s="171">
        <v>0</v>
      </c>
      <c r="R90" s="171">
        <f t="shared" si="2"/>
        <v>0</v>
      </c>
      <c r="S90" s="171">
        <v>0</v>
      </c>
      <c r="T90" s="172">
        <f t="shared" si="3"/>
        <v>0</v>
      </c>
      <c r="AR90" s="13" t="s">
        <v>129</v>
      </c>
      <c r="AT90" s="13" t="s">
        <v>124</v>
      </c>
      <c r="AU90" s="13" t="s">
        <v>76</v>
      </c>
      <c r="AY90" s="13" t="s">
        <v>130</v>
      </c>
      <c r="BE90" s="173">
        <f t="shared" si="4"/>
        <v>0</v>
      </c>
      <c r="BF90" s="173">
        <f t="shared" si="5"/>
        <v>0</v>
      </c>
      <c r="BG90" s="173">
        <f t="shared" si="6"/>
        <v>0</v>
      </c>
      <c r="BH90" s="173">
        <f t="shared" si="7"/>
        <v>0</v>
      </c>
      <c r="BI90" s="173">
        <f t="shared" si="8"/>
        <v>0</v>
      </c>
      <c r="BJ90" s="13" t="s">
        <v>21</v>
      </c>
      <c r="BK90" s="173">
        <f t="shared" si="9"/>
        <v>0</v>
      </c>
      <c r="BL90" s="13" t="s">
        <v>129</v>
      </c>
      <c r="BM90" s="13" t="s">
        <v>1026</v>
      </c>
    </row>
    <row r="91" spans="2:65" s="1" customFormat="1" ht="78.75" customHeight="1">
      <c r="B91" s="30"/>
      <c r="C91" s="162" t="s">
        <v>76</v>
      </c>
      <c r="D91" s="162" t="s">
        <v>124</v>
      </c>
      <c r="E91" s="163" t="s">
        <v>1027</v>
      </c>
      <c r="F91" s="164" t="s">
        <v>1028</v>
      </c>
      <c r="G91" s="165" t="s">
        <v>127</v>
      </c>
      <c r="H91" s="166">
        <v>5</v>
      </c>
      <c r="I91" s="167"/>
      <c r="J91" s="168">
        <f t="shared" si="0"/>
        <v>0</v>
      </c>
      <c r="K91" s="164" t="s">
        <v>128</v>
      </c>
      <c r="L91" s="34"/>
      <c r="M91" s="169" t="s">
        <v>1</v>
      </c>
      <c r="N91" s="170" t="s">
        <v>47</v>
      </c>
      <c r="O91" s="56"/>
      <c r="P91" s="171">
        <f t="shared" si="1"/>
        <v>0</v>
      </c>
      <c r="Q91" s="171">
        <v>0</v>
      </c>
      <c r="R91" s="171">
        <f t="shared" si="2"/>
        <v>0</v>
      </c>
      <c r="S91" s="171">
        <v>0</v>
      </c>
      <c r="T91" s="172">
        <f t="shared" si="3"/>
        <v>0</v>
      </c>
      <c r="AR91" s="13" t="s">
        <v>129</v>
      </c>
      <c r="AT91" s="13" t="s">
        <v>124</v>
      </c>
      <c r="AU91" s="13" t="s">
        <v>76</v>
      </c>
      <c r="AY91" s="13" t="s">
        <v>130</v>
      </c>
      <c r="BE91" s="173">
        <f t="shared" si="4"/>
        <v>0</v>
      </c>
      <c r="BF91" s="173">
        <f t="shared" si="5"/>
        <v>0</v>
      </c>
      <c r="BG91" s="173">
        <f t="shared" si="6"/>
        <v>0</v>
      </c>
      <c r="BH91" s="173">
        <f t="shared" si="7"/>
        <v>0</v>
      </c>
      <c r="BI91" s="173">
        <f t="shared" si="8"/>
        <v>0</v>
      </c>
      <c r="BJ91" s="13" t="s">
        <v>21</v>
      </c>
      <c r="BK91" s="173">
        <f t="shared" si="9"/>
        <v>0</v>
      </c>
      <c r="BL91" s="13" t="s">
        <v>129</v>
      </c>
      <c r="BM91" s="13" t="s">
        <v>1029</v>
      </c>
    </row>
    <row r="92" spans="2:65" s="1" customFormat="1" ht="78.75" customHeight="1">
      <c r="B92" s="30"/>
      <c r="C92" s="162" t="s">
        <v>76</v>
      </c>
      <c r="D92" s="162" t="s">
        <v>124</v>
      </c>
      <c r="E92" s="163" t="s">
        <v>1030</v>
      </c>
      <c r="F92" s="164" t="s">
        <v>1031</v>
      </c>
      <c r="G92" s="165" t="s">
        <v>955</v>
      </c>
      <c r="H92" s="166">
        <v>5</v>
      </c>
      <c r="I92" s="167"/>
      <c r="J92" s="168">
        <f t="shared" si="0"/>
        <v>0</v>
      </c>
      <c r="K92" s="164" t="s">
        <v>128</v>
      </c>
      <c r="L92" s="34"/>
      <c r="M92" s="169" t="s">
        <v>1</v>
      </c>
      <c r="N92" s="170" t="s">
        <v>47</v>
      </c>
      <c r="O92" s="56"/>
      <c r="P92" s="171">
        <f t="shared" si="1"/>
        <v>0</v>
      </c>
      <c r="Q92" s="171">
        <v>0</v>
      </c>
      <c r="R92" s="171">
        <f t="shared" si="2"/>
        <v>0</v>
      </c>
      <c r="S92" s="171">
        <v>0</v>
      </c>
      <c r="T92" s="172">
        <f t="shared" si="3"/>
        <v>0</v>
      </c>
      <c r="AR92" s="13" t="s">
        <v>129</v>
      </c>
      <c r="AT92" s="13" t="s">
        <v>124</v>
      </c>
      <c r="AU92" s="13" t="s">
        <v>76</v>
      </c>
      <c r="AY92" s="13" t="s">
        <v>130</v>
      </c>
      <c r="BE92" s="173">
        <f t="shared" si="4"/>
        <v>0</v>
      </c>
      <c r="BF92" s="173">
        <f t="shared" si="5"/>
        <v>0</v>
      </c>
      <c r="BG92" s="173">
        <f t="shared" si="6"/>
        <v>0</v>
      </c>
      <c r="BH92" s="173">
        <f t="shared" si="7"/>
        <v>0</v>
      </c>
      <c r="BI92" s="173">
        <f t="shared" si="8"/>
        <v>0</v>
      </c>
      <c r="BJ92" s="13" t="s">
        <v>21</v>
      </c>
      <c r="BK92" s="173">
        <f t="shared" si="9"/>
        <v>0</v>
      </c>
      <c r="BL92" s="13" t="s">
        <v>129</v>
      </c>
      <c r="BM92" s="13" t="s">
        <v>1032</v>
      </c>
    </row>
    <row r="93" spans="2:65" s="1" customFormat="1" ht="78.75" customHeight="1">
      <c r="B93" s="30"/>
      <c r="C93" s="162" t="s">
        <v>76</v>
      </c>
      <c r="D93" s="162" t="s">
        <v>124</v>
      </c>
      <c r="E93" s="163" t="s">
        <v>1033</v>
      </c>
      <c r="F93" s="164" t="s">
        <v>1034</v>
      </c>
      <c r="G93" s="165" t="s">
        <v>955</v>
      </c>
      <c r="H93" s="166">
        <v>5</v>
      </c>
      <c r="I93" s="167"/>
      <c r="J93" s="168">
        <f t="shared" si="0"/>
        <v>0</v>
      </c>
      <c r="K93" s="164" t="s">
        <v>128</v>
      </c>
      <c r="L93" s="34"/>
      <c r="M93" s="169" t="s">
        <v>1</v>
      </c>
      <c r="N93" s="170" t="s">
        <v>47</v>
      </c>
      <c r="O93" s="56"/>
      <c r="P93" s="171">
        <f t="shared" si="1"/>
        <v>0</v>
      </c>
      <c r="Q93" s="171">
        <v>0</v>
      </c>
      <c r="R93" s="171">
        <f t="shared" si="2"/>
        <v>0</v>
      </c>
      <c r="S93" s="171">
        <v>0</v>
      </c>
      <c r="T93" s="172">
        <f t="shared" si="3"/>
        <v>0</v>
      </c>
      <c r="AR93" s="13" t="s">
        <v>129</v>
      </c>
      <c r="AT93" s="13" t="s">
        <v>124</v>
      </c>
      <c r="AU93" s="13" t="s">
        <v>76</v>
      </c>
      <c r="AY93" s="13" t="s">
        <v>130</v>
      </c>
      <c r="BE93" s="173">
        <f t="shared" si="4"/>
        <v>0</v>
      </c>
      <c r="BF93" s="173">
        <f t="shared" si="5"/>
        <v>0</v>
      </c>
      <c r="BG93" s="173">
        <f t="shared" si="6"/>
        <v>0</v>
      </c>
      <c r="BH93" s="173">
        <f t="shared" si="7"/>
        <v>0</v>
      </c>
      <c r="BI93" s="173">
        <f t="shared" si="8"/>
        <v>0</v>
      </c>
      <c r="BJ93" s="13" t="s">
        <v>21</v>
      </c>
      <c r="BK93" s="173">
        <f t="shared" si="9"/>
        <v>0</v>
      </c>
      <c r="BL93" s="13" t="s">
        <v>129</v>
      </c>
      <c r="BM93" s="13" t="s">
        <v>1035</v>
      </c>
    </row>
    <row r="94" spans="2:65" s="1" customFormat="1" ht="78.75" customHeight="1">
      <c r="B94" s="30"/>
      <c r="C94" s="162" t="s">
        <v>76</v>
      </c>
      <c r="D94" s="162" t="s">
        <v>124</v>
      </c>
      <c r="E94" s="163" t="s">
        <v>1036</v>
      </c>
      <c r="F94" s="164" t="s">
        <v>1037</v>
      </c>
      <c r="G94" s="165" t="s">
        <v>955</v>
      </c>
      <c r="H94" s="166">
        <v>5</v>
      </c>
      <c r="I94" s="167"/>
      <c r="J94" s="168">
        <f t="shared" si="0"/>
        <v>0</v>
      </c>
      <c r="K94" s="164" t="s">
        <v>128</v>
      </c>
      <c r="L94" s="34"/>
      <c r="M94" s="169" t="s">
        <v>1</v>
      </c>
      <c r="N94" s="170" t="s">
        <v>47</v>
      </c>
      <c r="O94" s="56"/>
      <c r="P94" s="171">
        <f t="shared" si="1"/>
        <v>0</v>
      </c>
      <c r="Q94" s="171">
        <v>0</v>
      </c>
      <c r="R94" s="171">
        <f t="shared" si="2"/>
        <v>0</v>
      </c>
      <c r="S94" s="171">
        <v>0</v>
      </c>
      <c r="T94" s="172">
        <f t="shared" si="3"/>
        <v>0</v>
      </c>
      <c r="AR94" s="13" t="s">
        <v>129</v>
      </c>
      <c r="AT94" s="13" t="s">
        <v>124</v>
      </c>
      <c r="AU94" s="13" t="s">
        <v>76</v>
      </c>
      <c r="AY94" s="13" t="s">
        <v>130</v>
      </c>
      <c r="BE94" s="173">
        <f t="shared" si="4"/>
        <v>0</v>
      </c>
      <c r="BF94" s="173">
        <f t="shared" si="5"/>
        <v>0</v>
      </c>
      <c r="BG94" s="173">
        <f t="shared" si="6"/>
        <v>0</v>
      </c>
      <c r="BH94" s="173">
        <f t="shared" si="7"/>
        <v>0</v>
      </c>
      <c r="BI94" s="173">
        <f t="shared" si="8"/>
        <v>0</v>
      </c>
      <c r="BJ94" s="13" t="s">
        <v>21</v>
      </c>
      <c r="BK94" s="173">
        <f t="shared" si="9"/>
        <v>0</v>
      </c>
      <c r="BL94" s="13" t="s">
        <v>129</v>
      </c>
      <c r="BM94" s="13" t="s">
        <v>1038</v>
      </c>
    </row>
    <row r="95" spans="2:65" s="1" customFormat="1" ht="78.75" customHeight="1">
      <c r="B95" s="30"/>
      <c r="C95" s="162" t="s">
        <v>76</v>
      </c>
      <c r="D95" s="162" t="s">
        <v>124</v>
      </c>
      <c r="E95" s="163" t="s">
        <v>1039</v>
      </c>
      <c r="F95" s="164" t="s">
        <v>1040</v>
      </c>
      <c r="G95" s="165" t="s">
        <v>955</v>
      </c>
      <c r="H95" s="166">
        <v>5</v>
      </c>
      <c r="I95" s="167"/>
      <c r="J95" s="168">
        <f t="shared" si="0"/>
        <v>0</v>
      </c>
      <c r="K95" s="164" t="s">
        <v>128</v>
      </c>
      <c r="L95" s="34"/>
      <c r="M95" s="169" t="s">
        <v>1</v>
      </c>
      <c r="N95" s="170" t="s">
        <v>47</v>
      </c>
      <c r="O95" s="56"/>
      <c r="P95" s="171">
        <f t="shared" si="1"/>
        <v>0</v>
      </c>
      <c r="Q95" s="171">
        <v>0</v>
      </c>
      <c r="R95" s="171">
        <f t="shared" si="2"/>
        <v>0</v>
      </c>
      <c r="S95" s="171">
        <v>0</v>
      </c>
      <c r="T95" s="172">
        <f t="shared" si="3"/>
        <v>0</v>
      </c>
      <c r="AR95" s="13" t="s">
        <v>129</v>
      </c>
      <c r="AT95" s="13" t="s">
        <v>124</v>
      </c>
      <c r="AU95" s="13" t="s">
        <v>76</v>
      </c>
      <c r="AY95" s="13" t="s">
        <v>130</v>
      </c>
      <c r="BE95" s="173">
        <f t="shared" si="4"/>
        <v>0</v>
      </c>
      <c r="BF95" s="173">
        <f t="shared" si="5"/>
        <v>0</v>
      </c>
      <c r="BG95" s="173">
        <f t="shared" si="6"/>
        <v>0</v>
      </c>
      <c r="BH95" s="173">
        <f t="shared" si="7"/>
        <v>0</v>
      </c>
      <c r="BI95" s="173">
        <f t="shared" si="8"/>
        <v>0</v>
      </c>
      <c r="BJ95" s="13" t="s">
        <v>21</v>
      </c>
      <c r="BK95" s="173">
        <f t="shared" si="9"/>
        <v>0</v>
      </c>
      <c r="BL95" s="13" t="s">
        <v>129</v>
      </c>
      <c r="BM95" s="13" t="s">
        <v>1041</v>
      </c>
    </row>
    <row r="96" spans="2:65" s="1" customFormat="1" ht="78.75" customHeight="1">
      <c r="B96" s="30"/>
      <c r="C96" s="162" t="s">
        <v>76</v>
      </c>
      <c r="D96" s="162" t="s">
        <v>124</v>
      </c>
      <c r="E96" s="163" t="s">
        <v>1042</v>
      </c>
      <c r="F96" s="164" t="s">
        <v>1043</v>
      </c>
      <c r="G96" s="165" t="s">
        <v>955</v>
      </c>
      <c r="H96" s="166">
        <v>5</v>
      </c>
      <c r="I96" s="167"/>
      <c r="J96" s="168">
        <f t="shared" si="0"/>
        <v>0</v>
      </c>
      <c r="K96" s="164" t="s">
        <v>128</v>
      </c>
      <c r="L96" s="34"/>
      <c r="M96" s="169" t="s">
        <v>1</v>
      </c>
      <c r="N96" s="170" t="s">
        <v>47</v>
      </c>
      <c r="O96" s="56"/>
      <c r="P96" s="171">
        <f t="shared" si="1"/>
        <v>0</v>
      </c>
      <c r="Q96" s="171">
        <v>0</v>
      </c>
      <c r="R96" s="171">
        <f t="shared" si="2"/>
        <v>0</v>
      </c>
      <c r="S96" s="171">
        <v>0</v>
      </c>
      <c r="T96" s="172">
        <f t="shared" si="3"/>
        <v>0</v>
      </c>
      <c r="AR96" s="13" t="s">
        <v>129</v>
      </c>
      <c r="AT96" s="13" t="s">
        <v>124</v>
      </c>
      <c r="AU96" s="13" t="s">
        <v>76</v>
      </c>
      <c r="AY96" s="13" t="s">
        <v>130</v>
      </c>
      <c r="BE96" s="173">
        <f t="shared" si="4"/>
        <v>0</v>
      </c>
      <c r="BF96" s="173">
        <f t="shared" si="5"/>
        <v>0</v>
      </c>
      <c r="BG96" s="173">
        <f t="shared" si="6"/>
        <v>0</v>
      </c>
      <c r="BH96" s="173">
        <f t="shared" si="7"/>
        <v>0</v>
      </c>
      <c r="BI96" s="173">
        <f t="shared" si="8"/>
        <v>0</v>
      </c>
      <c r="BJ96" s="13" t="s">
        <v>21</v>
      </c>
      <c r="BK96" s="173">
        <f t="shared" si="9"/>
        <v>0</v>
      </c>
      <c r="BL96" s="13" t="s">
        <v>129</v>
      </c>
      <c r="BM96" s="13" t="s">
        <v>1044</v>
      </c>
    </row>
    <row r="97" spans="2:65" s="1" customFormat="1" ht="78.75" customHeight="1">
      <c r="B97" s="30"/>
      <c r="C97" s="162" t="s">
        <v>76</v>
      </c>
      <c r="D97" s="162" t="s">
        <v>124</v>
      </c>
      <c r="E97" s="163" t="s">
        <v>1045</v>
      </c>
      <c r="F97" s="164" t="s">
        <v>1046</v>
      </c>
      <c r="G97" s="165" t="s">
        <v>955</v>
      </c>
      <c r="H97" s="166">
        <v>5</v>
      </c>
      <c r="I97" s="167"/>
      <c r="J97" s="168">
        <f t="shared" si="0"/>
        <v>0</v>
      </c>
      <c r="K97" s="164" t="s">
        <v>128</v>
      </c>
      <c r="L97" s="34"/>
      <c r="M97" s="169" t="s">
        <v>1</v>
      </c>
      <c r="N97" s="170" t="s">
        <v>47</v>
      </c>
      <c r="O97" s="56"/>
      <c r="P97" s="171">
        <f t="shared" si="1"/>
        <v>0</v>
      </c>
      <c r="Q97" s="171">
        <v>0</v>
      </c>
      <c r="R97" s="171">
        <f t="shared" si="2"/>
        <v>0</v>
      </c>
      <c r="S97" s="171">
        <v>0</v>
      </c>
      <c r="T97" s="172">
        <f t="shared" si="3"/>
        <v>0</v>
      </c>
      <c r="AR97" s="13" t="s">
        <v>129</v>
      </c>
      <c r="AT97" s="13" t="s">
        <v>124</v>
      </c>
      <c r="AU97" s="13" t="s">
        <v>76</v>
      </c>
      <c r="AY97" s="13" t="s">
        <v>130</v>
      </c>
      <c r="BE97" s="173">
        <f t="shared" si="4"/>
        <v>0</v>
      </c>
      <c r="BF97" s="173">
        <f t="shared" si="5"/>
        <v>0</v>
      </c>
      <c r="BG97" s="173">
        <f t="shared" si="6"/>
        <v>0</v>
      </c>
      <c r="BH97" s="173">
        <f t="shared" si="7"/>
        <v>0</v>
      </c>
      <c r="BI97" s="173">
        <f t="shared" si="8"/>
        <v>0</v>
      </c>
      <c r="BJ97" s="13" t="s">
        <v>21</v>
      </c>
      <c r="BK97" s="173">
        <f t="shared" si="9"/>
        <v>0</v>
      </c>
      <c r="BL97" s="13" t="s">
        <v>129</v>
      </c>
      <c r="BM97" s="13" t="s">
        <v>1047</v>
      </c>
    </row>
    <row r="98" spans="2:65" s="1" customFormat="1" ht="78.75" customHeight="1">
      <c r="B98" s="30"/>
      <c r="C98" s="162" t="s">
        <v>76</v>
      </c>
      <c r="D98" s="162" t="s">
        <v>124</v>
      </c>
      <c r="E98" s="163" t="s">
        <v>1048</v>
      </c>
      <c r="F98" s="164" t="s">
        <v>1049</v>
      </c>
      <c r="G98" s="165" t="s">
        <v>955</v>
      </c>
      <c r="H98" s="166">
        <v>5</v>
      </c>
      <c r="I98" s="167"/>
      <c r="J98" s="168">
        <f t="shared" si="0"/>
        <v>0</v>
      </c>
      <c r="K98" s="164" t="s">
        <v>128</v>
      </c>
      <c r="L98" s="34"/>
      <c r="M98" s="169" t="s">
        <v>1</v>
      </c>
      <c r="N98" s="170" t="s">
        <v>47</v>
      </c>
      <c r="O98" s="56"/>
      <c r="P98" s="171">
        <f t="shared" si="1"/>
        <v>0</v>
      </c>
      <c r="Q98" s="171">
        <v>0</v>
      </c>
      <c r="R98" s="171">
        <f t="shared" si="2"/>
        <v>0</v>
      </c>
      <c r="S98" s="171">
        <v>0</v>
      </c>
      <c r="T98" s="172">
        <f t="shared" si="3"/>
        <v>0</v>
      </c>
      <c r="AR98" s="13" t="s">
        <v>129</v>
      </c>
      <c r="AT98" s="13" t="s">
        <v>124</v>
      </c>
      <c r="AU98" s="13" t="s">
        <v>76</v>
      </c>
      <c r="AY98" s="13" t="s">
        <v>130</v>
      </c>
      <c r="BE98" s="173">
        <f t="shared" si="4"/>
        <v>0</v>
      </c>
      <c r="BF98" s="173">
        <f t="shared" si="5"/>
        <v>0</v>
      </c>
      <c r="BG98" s="173">
        <f t="shared" si="6"/>
        <v>0</v>
      </c>
      <c r="BH98" s="173">
        <f t="shared" si="7"/>
        <v>0</v>
      </c>
      <c r="BI98" s="173">
        <f t="shared" si="8"/>
        <v>0</v>
      </c>
      <c r="BJ98" s="13" t="s">
        <v>21</v>
      </c>
      <c r="BK98" s="173">
        <f t="shared" si="9"/>
        <v>0</v>
      </c>
      <c r="BL98" s="13" t="s">
        <v>129</v>
      </c>
      <c r="BM98" s="13" t="s">
        <v>1050</v>
      </c>
    </row>
    <row r="99" spans="2:65" s="1" customFormat="1" ht="78.75" customHeight="1">
      <c r="B99" s="30"/>
      <c r="C99" s="162" t="s">
        <v>76</v>
      </c>
      <c r="D99" s="162" t="s">
        <v>124</v>
      </c>
      <c r="E99" s="163" t="s">
        <v>1051</v>
      </c>
      <c r="F99" s="164" t="s">
        <v>1052</v>
      </c>
      <c r="G99" s="165" t="s">
        <v>955</v>
      </c>
      <c r="H99" s="166">
        <v>5</v>
      </c>
      <c r="I99" s="167"/>
      <c r="J99" s="168">
        <f t="shared" si="0"/>
        <v>0</v>
      </c>
      <c r="K99" s="164" t="s">
        <v>128</v>
      </c>
      <c r="L99" s="34"/>
      <c r="M99" s="169" t="s">
        <v>1</v>
      </c>
      <c r="N99" s="170" t="s">
        <v>47</v>
      </c>
      <c r="O99" s="56"/>
      <c r="P99" s="171">
        <f t="shared" si="1"/>
        <v>0</v>
      </c>
      <c r="Q99" s="171">
        <v>0</v>
      </c>
      <c r="R99" s="171">
        <f t="shared" si="2"/>
        <v>0</v>
      </c>
      <c r="S99" s="171">
        <v>0</v>
      </c>
      <c r="T99" s="172">
        <f t="shared" si="3"/>
        <v>0</v>
      </c>
      <c r="AR99" s="13" t="s">
        <v>129</v>
      </c>
      <c r="AT99" s="13" t="s">
        <v>124</v>
      </c>
      <c r="AU99" s="13" t="s">
        <v>76</v>
      </c>
      <c r="AY99" s="13" t="s">
        <v>130</v>
      </c>
      <c r="BE99" s="173">
        <f t="shared" si="4"/>
        <v>0</v>
      </c>
      <c r="BF99" s="173">
        <f t="shared" si="5"/>
        <v>0</v>
      </c>
      <c r="BG99" s="173">
        <f t="shared" si="6"/>
        <v>0</v>
      </c>
      <c r="BH99" s="173">
        <f t="shared" si="7"/>
        <v>0</v>
      </c>
      <c r="BI99" s="173">
        <f t="shared" si="8"/>
        <v>0</v>
      </c>
      <c r="BJ99" s="13" t="s">
        <v>21</v>
      </c>
      <c r="BK99" s="173">
        <f t="shared" si="9"/>
        <v>0</v>
      </c>
      <c r="BL99" s="13" t="s">
        <v>129</v>
      </c>
      <c r="BM99" s="13" t="s">
        <v>1053</v>
      </c>
    </row>
    <row r="100" spans="2:65" s="1" customFormat="1" ht="33.75" customHeight="1">
      <c r="B100" s="30"/>
      <c r="C100" s="162" t="s">
        <v>76</v>
      </c>
      <c r="D100" s="162" t="s">
        <v>124</v>
      </c>
      <c r="E100" s="163" t="s">
        <v>1054</v>
      </c>
      <c r="F100" s="164" t="s">
        <v>1055</v>
      </c>
      <c r="G100" s="165" t="s">
        <v>955</v>
      </c>
      <c r="H100" s="166">
        <v>5</v>
      </c>
      <c r="I100" s="167"/>
      <c r="J100" s="168">
        <f t="shared" si="0"/>
        <v>0</v>
      </c>
      <c r="K100" s="164" t="s">
        <v>128</v>
      </c>
      <c r="L100" s="34"/>
      <c r="M100" s="169" t="s">
        <v>1</v>
      </c>
      <c r="N100" s="170" t="s">
        <v>47</v>
      </c>
      <c r="O100" s="56"/>
      <c r="P100" s="171">
        <f t="shared" si="1"/>
        <v>0</v>
      </c>
      <c r="Q100" s="171">
        <v>0</v>
      </c>
      <c r="R100" s="171">
        <f t="shared" si="2"/>
        <v>0</v>
      </c>
      <c r="S100" s="171">
        <v>0</v>
      </c>
      <c r="T100" s="172">
        <f t="shared" si="3"/>
        <v>0</v>
      </c>
      <c r="AR100" s="13" t="s">
        <v>129</v>
      </c>
      <c r="AT100" s="13" t="s">
        <v>124</v>
      </c>
      <c r="AU100" s="13" t="s">
        <v>76</v>
      </c>
      <c r="AY100" s="13" t="s">
        <v>130</v>
      </c>
      <c r="BE100" s="173">
        <f t="shared" si="4"/>
        <v>0</v>
      </c>
      <c r="BF100" s="173">
        <f t="shared" si="5"/>
        <v>0</v>
      </c>
      <c r="BG100" s="173">
        <f t="shared" si="6"/>
        <v>0</v>
      </c>
      <c r="BH100" s="173">
        <f t="shared" si="7"/>
        <v>0</v>
      </c>
      <c r="BI100" s="173">
        <f t="shared" si="8"/>
        <v>0</v>
      </c>
      <c r="BJ100" s="13" t="s">
        <v>21</v>
      </c>
      <c r="BK100" s="173">
        <f t="shared" si="9"/>
        <v>0</v>
      </c>
      <c r="BL100" s="13" t="s">
        <v>129</v>
      </c>
      <c r="BM100" s="13" t="s">
        <v>1056</v>
      </c>
    </row>
    <row r="101" spans="2:65" s="1" customFormat="1" ht="33.75" customHeight="1">
      <c r="B101" s="30"/>
      <c r="C101" s="162" t="s">
        <v>76</v>
      </c>
      <c r="D101" s="162" t="s">
        <v>124</v>
      </c>
      <c r="E101" s="163" t="s">
        <v>1057</v>
      </c>
      <c r="F101" s="164" t="s">
        <v>1058</v>
      </c>
      <c r="G101" s="165" t="s">
        <v>127</v>
      </c>
      <c r="H101" s="166">
        <v>5</v>
      </c>
      <c r="I101" s="167"/>
      <c r="J101" s="168">
        <f t="shared" si="0"/>
        <v>0</v>
      </c>
      <c r="K101" s="164" t="s">
        <v>128</v>
      </c>
      <c r="L101" s="34"/>
      <c r="M101" s="169" t="s">
        <v>1</v>
      </c>
      <c r="N101" s="170" t="s">
        <v>47</v>
      </c>
      <c r="O101" s="56"/>
      <c r="P101" s="171">
        <f t="shared" si="1"/>
        <v>0</v>
      </c>
      <c r="Q101" s="171">
        <v>0</v>
      </c>
      <c r="R101" s="171">
        <f t="shared" si="2"/>
        <v>0</v>
      </c>
      <c r="S101" s="171">
        <v>0</v>
      </c>
      <c r="T101" s="172">
        <f t="shared" si="3"/>
        <v>0</v>
      </c>
      <c r="AR101" s="13" t="s">
        <v>129</v>
      </c>
      <c r="AT101" s="13" t="s">
        <v>124</v>
      </c>
      <c r="AU101" s="13" t="s">
        <v>76</v>
      </c>
      <c r="AY101" s="13" t="s">
        <v>130</v>
      </c>
      <c r="BE101" s="173">
        <f t="shared" si="4"/>
        <v>0</v>
      </c>
      <c r="BF101" s="173">
        <f t="shared" si="5"/>
        <v>0</v>
      </c>
      <c r="BG101" s="173">
        <f t="shared" si="6"/>
        <v>0</v>
      </c>
      <c r="BH101" s="173">
        <f t="shared" si="7"/>
        <v>0</v>
      </c>
      <c r="BI101" s="173">
        <f t="shared" si="8"/>
        <v>0</v>
      </c>
      <c r="BJ101" s="13" t="s">
        <v>21</v>
      </c>
      <c r="BK101" s="173">
        <f t="shared" si="9"/>
        <v>0</v>
      </c>
      <c r="BL101" s="13" t="s">
        <v>129</v>
      </c>
      <c r="BM101" s="13" t="s">
        <v>1059</v>
      </c>
    </row>
    <row r="102" spans="2:65" s="1" customFormat="1" ht="33.75" customHeight="1">
      <c r="B102" s="30"/>
      <c r="C102" s="162" t="s">
        <v>76</v>
      </c>
      <c r="D102" s="162" t="s">
        <v>124</v>
      </c>
      <c r="E102" s="163" t="s">
        <v>1060</v>
      </c>
      <c r="F102" s="164" t="s">
        <v>1061</v>
      </c>
      <c r="G102" s="165" t="s">
        <v>955</v>
      </c>
      <c r="H102" s="166">
        <v>5</v>
      </c>
      <c r="I102" s="167"/>
      <c r="J102" s="168">
        <f t="shared" si="0"/>
        <v>0</v>
      </c>
      <c r="K102" s="164" t="s">
        <v>128</v>
      </c>
      <c r="L102" s="34"/>
      <c r="M102" s="169" t="s">
        <v>1</v>
      </c>
      <c r="N102" s="170" t="s">
        <v>47</v>
      </c>
      <c r="O102" s="56"/>
      <c r="P102" s="171">
        <f t="shared" si="1"/>
        <v>0</v>
      </c>
      <c r="Q102" s="171">
        <v>0</v>
      </c>
      <c r="R102" s="171">
        <f t="shared" si="2"/>
        <v>0</v>
      </c>
      <c r="S102" s="171">
        <v>0</v>
      </c>
      <c r="T102" s="172">
        <f t="shared" si="3"/>
        <v>0</v>
      </c>
      <c r="AR102" s="13" t="s">
        <v>129</v>
      </c>
      <c r="AT102" s="13" t="s">
        <v>124</v>
      </c>
      <c r="AU102" s="13" t="s">
        <v>76</v>
      </c>
      <c r="AY102" s="13" t="s">
        <v>130</v>
      </c>
      <c r="BE102" s="173">
        <f t="shared" si="4"/>
        <v>0</v>
      </c>
      <c r="BF102" s="173">
        <f t="shared" si="5"/>
        <v>0</v>
      </c>
      <c r="BG102" s="173">
        <f t="shared" si="6"/>
        <v>0</v>
      </c>
      <c r="BH102" s="173">
        <f t="shared" si="7"/>
        <v>0</v>
      </c>
      <c r="BI102" s="173">
        <f t="shared" si="8"/>
        <v>0</v>
      </c>
      <c r="BJ102" s="13" t="s">
        <v>21</v>
      </c>
      <c r="BK102" s="173">
        <f t="shared" si="9"/>
        <v>0</v>
      </c>
      <c r="BL102" s="13" t="s">
        <v>129</v>
      </c>
      <c r="BM102" s="13" t="s">
        <v>1062</v>
      </c>
    </row>
    <row r="103" spans="2:65" s="1" customFormat="1" ht="33.75" customHeight="1">
      <c r="B103" s="30"/>
      <c r="C103" s="162" t="s">
        <v>76</v>
      </c>
      <c r="D103" s="162" t="s">
        <v>124</v>
      </c>
      <c r="E103" s="163" t="s">
        <v>1063</v>
      </c>
      <c r="F103" s="164" t="s">
        <v>1064</v>
      </c>
      <c r="G103" s="165" t="s">
        <v>955</v>
      </c>
      <c r="H103" s="166">
        <v>5</v>
      </c>
      <c r="I103" s="167"/>
      <c r="J103" s="168">
        <f t="shared" si="0"/>
        <v>0</v>
      </c>
      <c r="K103" s="164" t="s">
        <v>128</v>
      </c>
      <c r="L103" s="34"/>
      <c r="M103" s="200" t="s">
        <v>1</v>
      </c>
      <c r="N103" s="201" t="s">
        <v>47</v>
      </c>
      <c r="O103" s="202"/>
      <c r="P103" s="203">
        <f t="shared" si="1"/>
        <v>0</v>
      </c>
      <c r="Q103" s="203">
        <v>0</v>
      </c>
      <c r="R103" s="203">
        <f t="shared" si="2"/>
        <v>0</v>
      </c>
      <c r="S103" s="203">
        <v>0</v>
      </c>
      <c r="T103" s="204">
        <f t="shared" si="3"/>
        <v>0</v>
      </c>
      <c r="AR103" s="13" t="s">
        <v>129</v>
      </c>
      <c r="AT103" s="13" t="s">
        <v>124</v>
      </c>
      <c r="AU103" s="13" t="s">
        <v>76</v>
      </c>
      <c r="AY103" s="13" t="s">
        <v>130</v>
      </c>
      <c r="BE103" s="173">
        <f t="shared" si="4"/>
        <v>0</v>
      </c>
      <c r="BF103" s="173">
        <f t="shared" si="5"/>
        <v>0</v>
      </c>
      <c r="BG103" s="173">
        <f t="shared" si="6"/>
        <v>0</v>
      </c>
      <c r="BH103" s="173">
        <f t="shared" si="7"/>
        <v>0</v>
      </c>
      <c r="BI103" s="173">
        <f t="shared" si="8"/>
        <v>0</v>
      </c>
      <c r="BJ103" s="13" t="s">
        <v>21</v>
      </c>
      <c r="BK103" s="173">
        <f t="shared" si="9"/>
        <v>0</v>
      </c>
      <c r="BL103" s="13" t="s">
        <v>129</v>
      </c>
      <c r="BM103" s="13" t="s">
        <v>1065</v>
      </c>
    </row>
    <row r="104" spans="2:65" s="1" customFormat="1" ht="6.95" customHeight="1">
      <c r="B104" s="42"/>
      <c r="C104" s="43"/>
      <c r="D104" s="43"/>
      <c r="E104" s="43"/>
      <c r="F104" s="43"/>
      <c r="G104" s="43"/>
      <c r="H104" s="43"/>
      <c r="I104" s="130"/>
      <c r="J104" s="43"/>
      <c r="K104" s="43"/>
      <c r="L104" s="34"/>
    </row>
  </sheetData>
  <sheetProtection algorithmName="SHA-512" hashValue="FX9VZWVf6VtcSArELaVM+nEmaUlEpkfcFFAV8zRPCvgYETjLjU8At8feC9xdNb05O4V8OIejf7sUsiobjNIBGw==" saltValue="T77jflJPSxzU86oujzXwEit2EcO7rf1TF6tcf6PCR9kFYYPkmnCVC4NRP04I39niRxOB7dsj2+hXwK7xKwEd9A==" spinCount="100000" sheet="1" objects="1" scenarios="1" formatColumns="0" formatRows="0" autoFilter="0"/>
  <autoFilter ref="C84:K103"/>
  <mergeCells count="12">
    <mergeCell ref="E77:H77"/>
    <mergeCell ref="L2:V2"/>
    <mergeCell ref="E50:H50"/>
    <mergeCell ref="E52:H52"/>
    <mergeCell ref="E54:H54"/>
    <mergeCell ref="E73:H73"/>
    <mergeCell ref="E75:H75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scale="88" fitToHeight="100" orientation="landscape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PS-01 - UOŽI</vt:lpstr>
      <vt:lpstr>PS-02 - URS</vt:lpstr>
      <vt:lpstr>PS-03 - doprava</vt:lpstr>
      <vt:lpstr>'PS-01 - UOŽI'!Názvy_tisku</vt:lpstr>
      <vt:lpstr>'PS-02 - URS'!Názvy_tisku</vt:lpstr>
      <vt:lpstr>'PS-03 - doprava'!Názvy_tisku</vt:lpstr>
      <vt:lpstr>'Rekapitulace stavby'!Názvy_tisku</vt:lpstr>
      <vt:lpstr>'PS-01 - UOŽI'!Oblast_tisku</vt:lpstr>
      <vt:lpstr>'PS-02 - URS'!Oblast_tisku</vt:lpstr>
      <vt:lpstr>'PS-03 - doprava'!Oblast_tisku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Šustr Ondřej, Ing.</dc:creator>
  <cp:lastModifiedBy>Zoulová Sabina, Ing.</cp:lastModifiedBy>
  <cp:lastPrinted>2019-02-18T06:43:40Z</cp:lastPrinted>
  <dcterms:created xsi:type="dcterms:W3CDTF">2019-02-15T12:48:25Z</dcterms:created>
  <dcterms:modified xsi:type="dcterms:W3CDTF">2019-02-18T06:43:44Z</dcterms:modified>
</cp:coreProperties>
</file>